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7" documentId="120_S{2AC9BD13-BADA-5192-A53E-5A8FF88502F6}" xr6:coauthVersionLast="47" xr6:coauthVersionMax="47" xr10:uidLastSave="{5852E456-90E0-4566-B312-AAC9DE528D7F}"/>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<sst xmlns="http://schemas.openxmlformats.org/spreadsheetml/2006/main" count="180295" uniqueCount="39131">
  <si>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</si>
  <si>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</si>
  <si>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</si>
  <si>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</si>
  <si>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</si>
  <si>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</si>
  <si>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</si>
  <si>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</si>
  <si>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</si>
  <si>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</si>
  <si>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</si>
  <si>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</si>
  <si>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</si>
  <si>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</si>
  <si>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</si>
  <si>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</si>
  <si>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</si>
  <si>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</si>
  <si>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</si>
  <si>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</si>
  <si>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</si>
  <si>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</si>
  <si>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</si>
  <si>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</si>
  <si>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</si>
  <si>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</si>
  <si>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</si>
  <si>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</si>
  <si>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</si>
  <si>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</si>
  <si>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</si>
  <si>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</si>
  <si>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</si>
  <si>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</si>
  <si>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</si>
  <si>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</si>
  <si>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</si>
  <si>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</si>
  <si>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</si>
  <si>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</si>
  <si>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</si>
  <si>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</si>
  <si>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</si>
  <si>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</si>
  <si>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</si>
  <si>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</si>
  <si>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</si>
  <si>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</si>
  <si>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</si>
  <si>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</si>
  <si>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</si>
  <si>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</si>
  <si>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</si>
  <si>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</si>
  <si>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</si>
  <si>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</si>
  <si>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</si>
  <si>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</si>
  <si>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</si>
  <si>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</si>
  <si>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</si>
  <si>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</si>
  <si>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</si>
  <si>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</si>
  <si>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</si>
  <si>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</si>
  <si>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</si>
  <si>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</si>
  <si>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</si>
  <si>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</si>
  <si>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</si>
  <si>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</si>
  <si>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</si>
  <si>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</si>
  <si>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</si>
  <si>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</si>
  <si>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</si>
  <si>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</si>
  <si>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</si>
  <si>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</si>
  <si>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</si>
  <si>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</si>
  <si>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</si>
  <si>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</si>
  <si>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</si>
  <si>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</si>
  <si>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</si>
  <si>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</si>
  <si>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</si>
  <si>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</si>
  <si>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</si>
  <si>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</si>
  <si>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</si>
  <si>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</si>
  <si>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</si>
  <si>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</si>
  <si>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</si>
  <si>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</si>
  <si>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</si>
  <si>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</si>
  <si>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</si>
  <si>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</si>
  <si>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</si>
  <si>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</si>
  <si>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</si>
  <si>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</si>
  <si>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</si>
  <si>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</si>
  <si>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</si>
  <si>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</si>
  <si>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</si>
  <si>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</si>
  <si>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</si>
  <si>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</si>
  <si>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</si>
  <si>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</si>
  <si>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</si>
  <si>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</si>
  <si>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</si>
  <si>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</si>
  <si>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</si>
  <si>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</si>
  <si>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</si>
  <si>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</si>
  <si>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</si>
  <si>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</si>
  <si>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</si>
  <si>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</si>
  <si>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</si>
  <si>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</si>
  <si>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</si>
  <si>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</si>
  <si>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</si>
  <si>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</si>
  <si>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</si>
  <si>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</si>
  <si>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</si>
  <si>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</si>
  <si>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</si>
  <si>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</si>
  <si>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</si>
  <si>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</si>
  <si>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</si>
  <si>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</si>
  <si>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</si>
  <si>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</si>
  <si>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</si>
  <si>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</si>
  <si>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</si>
  <si>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</si>
  <si>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</si>
  <si>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</si>
  <si>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</si>
  <si>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</si>
  <si>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</si>
  <si>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</si>
  <si>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</si>
  <si>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</si>
  <si>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</si>
  <si>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</si>
  <si>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</si>
  <si>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</si>
  <si>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</si>
  <si>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</si>
  <si>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</si>
  <si>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</si>
  <si>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</si>
  <si>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</si>
  <si>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</si>
  <si>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</si>
  <si>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</si>
  <si>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</si>
  <si>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</si>
  <si>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</si>
  <si>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</si>
  <si>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</si>
  <si>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</si>
  <si>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</si>
  <si>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</si>
  <si>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</si>
  <si>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</si>
  <si>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</si>
  <si>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</si>
  <si>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</si>
  <si>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</si>
  <si>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</si>
  <si>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</si>
  <si>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</si>
  <si>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</si>
  <si>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</si>
  <si>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</si>
  <si>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</si>
  <si>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</si>
  <si>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</si>
  <si>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</si>
  <si>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</si>
  <si>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</si>
  <si>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</si>
  <si>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</si>
  <si>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</si>
  <si>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</si>
  <si>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</si>
  <si>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</si>
  <si>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</si>
  <si>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</si>
  <si>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</si>
  <si>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</si>
  <si>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</si>
  <si>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</si>
  <si>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</si>
  <si>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</si>
  <si>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</si>
  <si>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</si>
  <si>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</si>
  <si>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</si>
  <si>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</si>
  <si>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</si>
  <si>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</si>
  <si>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</si>
  <si>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</si>
  <si>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</si>
  <si>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</si>
  <si>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</si>
  <si>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</si>
  <si>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</si>
  <si>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</si>
  <si>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</si>
  <si>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</si>
  <si>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</si>
  <si>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</si>
  <si>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</si>
  <si>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</si>
  <si>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</si>
  <si>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</si>
  <si>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</si>
  <si>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</si>
  <si>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</si>
  <si>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</si>
  <si>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</si>
  <si>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</si>
  <si>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</si>
  <si>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</si>
  <si>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</si>
  <si>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</si>
  <si>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</si>
  <si>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</si>
  <si>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</si>
  <si>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</si>
  <si>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</si>
  <si>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</si>
  <si>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</si>
  <si>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</si>
  <si>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</si>
  <si>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</si>
  <si>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</si>
  <si>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</si>
  <si>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</si>
  <si>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</si>
  <si>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</si>
  <si>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</si>
  <si>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</si>
  <si>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</si>
  <si>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</si>
  <si>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</si>
  <si>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</si>
  <si>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</si>
  <si>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</si>
  <si>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</si>
  <si>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</si>
  <si>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</si>
  <si>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</si>
  <si>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</si>
  <si>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</si>
  <si>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</si>
  <si>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</si>
  <si>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</si>
  <si>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</si>
  <si>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</si>
  <si>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</si>
  <si>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</si>
  <si>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</si>
  <si>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</si>
  <si>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</si>
  <si>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</si>
  <si>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</si>
  <si>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</si>
  <si>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</si>
  <si>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</si>
  <si>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</si>
  <si>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</si>
  <si>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</si>
  <si>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</si>
  <si>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</si>
  <si>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</si>
  <si>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</si>
  <si>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</si>
  <si>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</si>
  <si>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</si>
  <si>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</si>
  <si>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</si>
  <si>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</si>
  <si>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</si>
  <si>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</si>
  <si>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</si>
  <si>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</si>
  <si>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</si>
  <si>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</si>
  <si>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</si>
  <si>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</si>
  <si>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</si>
  <si>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</si>
  <si>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</si>
  <si>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</si>
  <si>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</si>
  <si>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</si>
  <si>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</si>
  <si>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</si>
  <si>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</si>
  <si>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</si>
  <si>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</si>
  <si>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</si>
  <si>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</si>
  <si>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</si>
  <si>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</si>
  <si>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</si>
  <si>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</si>
  <si>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</si>
  <si>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</si>
  <si>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</si>
  <si>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</si>
  <si>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</si>
  <si>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</si>
  <si>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</si>
  <si>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</si>
  <si>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</si>
  <si>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</si>
  <si>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</si>
  <si>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</si>
  <si>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</si>
  <si>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</si>
  <si>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</si>
  <si>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</si>
  <si>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</si>
  <si>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</si>
  <si>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</si>
  <si>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</si>
  <si>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</si>
  <si>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</si>
  <si>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</si>
  <si>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</si>
  <si>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</si>
  <si>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</si>
  <si>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</si>
  <si>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</si>
  <si>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</si>
  <si>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</si>
  <si>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</si>
  <si>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</si>
  <si>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</si>
  <si>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</si>
  <si>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</si>
  <si>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</si>
  <si>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</si>
  <si>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</si>
  <si>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</si>
  <si>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</si>
  <si>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</si>
  <si>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</si>
  <si>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</si>
  <si>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</si>
  <si>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</si>
  <si>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</si>
  <si>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</si>
  <si>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</si>
  <si>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</si>
  <si>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</si>
  <si>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</si>
  <si>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</si>
  <si>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</si>
  <si>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</si>
  <si>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</si>
  <si>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</si>
  <si>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</si>
  <si>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</si>
  <si>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</si>
  <si>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</si>
  <si>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</si>
  <si>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</si>
  <si>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</si>
  <si>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</si>
  <si>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</si>
  <si>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</si>
  <si>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</si>
  <si>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</si>
  <si>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</si>
  <si>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</si>
  <si>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</si>
  <si>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</si>
  <si>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</si>
  <si>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</si>
  <si>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</si>
  <si>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</si>
  <si>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</si>
  <si>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</si>
  <si>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</si>
  <si>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</si>
  <si>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</si>
  <si>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</si>
  <si>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</si>
  <si>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</si>
  <si>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</si>
  <si>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</si>
  <si>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</si>
  <si>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</si>
  <si>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</si>
  <si>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</si>
  <si>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</si>
  <si>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</si>
  <si>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</si>
  <si>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</si>
  <si>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</si>
  <si>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</si>
  <si>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</si>
  <si>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</si>
  <si>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</si>
  <si>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</si>
  <si>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</si>
  <si>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</si>
  <si>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</si>
  <si>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</si>
  <si>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</si>
  <si>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</si>
  <si>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</si>
  <si>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</si>
  <si>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</si>
  <si>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</si>
  <si>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</si>
  <si>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</si>
  <si>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</si>
  <si>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</si>
  <si>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</si>
  <si>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</si>
  <si>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</si>
  <si>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</si>
  <si>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</si>
  <si>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</si>
  <si>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</si>
  <si>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</si>
  <si>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</si>
  <si>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</si>
  <si>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</si>
  <si>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</si>
  <si>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</si>
  <si>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</si>
  <si>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</si>
  <si>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</si>
  <si>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</si>
  <si>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</si>
  <si>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</si>
  <si>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</si>
  <si>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</si>
  <si>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</si>
  <si>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</si>
  <si>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</si>
  <si>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</si>
  <si>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</si>
  <si>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</si>
  <si>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</si>
  <si>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</si>
  <si>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</si>
  <si>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</si>
  <si>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</si>
  <si>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</si>
  <si>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</si>
  <si>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</si>
  <si>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</si>
  <si>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</si>
  <si>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</si>
  <si>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</si>
  <si>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</si>
  <si>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</si>
  <si>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</si>
  <si>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</si>
  <si>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</si>
  <si>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</si>
  <si>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</si>
  <si>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</si>
  <si>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</si>
  <si>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</si>
  <si>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</si>
  <si>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</si>
  <si>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</si>
  <si>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</si>
  <si>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</si>
  <si>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</si>
  <si>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</si>
  <si>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</si>
  <si>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</si>
  <si>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</si>
  <si>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</si>
  <si>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</si>
  <si>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</si>
  <si>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</si>
  <si>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</si>
  <si>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</si>
  <si>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</si>
  <si>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</si>
  <si>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</si>
  <si>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</si>
  <si>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</si>
  <si>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</si>
  <si>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</si>
  <si>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</si>
  <si>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</si>
  <si>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</si>
  <si>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</si>
  <si>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</si>
  <si>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</si>
  <si>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</si>
  <si>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</si>
  <si>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</si>
  <si>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</si>
  <si>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</si>
  <si>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</si>
  <si>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</si>
  <si>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</si>
  <si>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</si>
  <si>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</si>
  <si>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</si>
  <si>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</si>
  <si>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</si>
  <si>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</si>
  <si>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</si>
  <si>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</si>
  <si>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</si>
  <si>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</si>
  <si>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</si>
  <si>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</si>
  <si>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</si>
  <si>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</si>
  <si>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</si>
  <si>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</si>
  <si>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</si>
  <si>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</si>
  <si>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</si>
  <si>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</si>
  <si>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</si>
  <si>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</si>
  <si>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</si>
  <si>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</si>
  <si>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</si>
  <si>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</si>
  <si>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</si>
  <si>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</si>
  <si>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</si>
  <si>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</si>
  <si>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</si>
  <si>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</si>
  <si>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</si>
  <si>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</si>
  <si>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</si>
  <si>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</si>
  <si>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</si>
  <si>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</si>
  <si>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</si>
  <si>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</si>
  <si>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</si>
  <si>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</si>
  <si>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</si>
  <si>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</si>
  <si>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</si>
  <si>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</si>
  <si>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</si>
  <si>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</si>
  <si>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</si>
  <si>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</si>
  <si>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</si>
  <si>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</si>
  <si>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</si>
  <si>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</si>
  <si>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</si>
  <si>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</si>
  <si>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</si>
  <si>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</si>
  <si>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</si>
  <si>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</si>
  <si>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</si>
  <si>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</si>
  <si>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</si>
  <si>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</si>
  <si>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</si>
  <si>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</si>
  <si>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</si>
  <si>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</si>
  <si>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</si>
  <si>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</si>
  <si>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</si>
  <si>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</si>
  <si>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</si>
  <si>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</si>
  <si>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</si>
  <si>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</si>
  <si>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</si>
  <si>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</si>
  <si>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</si>
  <si>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</si>
  <si>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</si>
  <si>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</si>
  <si>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</si>
  <si>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</si>
  <si>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</si>
  <si>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</si>
  <si>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</si>
  <si>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</si>
  <si>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</si>
  <si>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</si>
  <si>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</si>
  <si>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</si>
  <si>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</si>
  <si>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</si>
  <si>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</si>
  <si>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</si>
  <si>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</si>
  <si>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</si>
  <si>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</si>
  <si>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</si>
  <si>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</si>
  <si>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</si>
  <si>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</si>
  <si>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</si>
  <si>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</si>
  <si>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</si>
  <si>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</si>
  <si>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</si>
  <si>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</si>
  <si>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</si>
  <si>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</si>
  <si>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</si>
  <si>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</si>
  <si>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</si>
  <si>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</si>
  <si>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</si>
  <si>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</si>
  <si>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</si>
  <si>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</si>
  <si>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</si>
  <si>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</si>
  <si>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</si>
  <si>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</si>
  <si>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</si>
  <si>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</si>
  <si>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</si>
  <si>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</si>
  <si>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</si>
  <si>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</si>
  <si>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</si>
  <si>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</si>
  <si>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</si>
  <si>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</si>
  <si>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</si>
  <si>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</si>
  <si>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</si>
  <si>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</si>
  <si>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</si>
  <si>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</si>
  <si>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</si>
  <si>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</si>
  <si>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</si>
  <si>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</si>
  <si>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</si>
  <si>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</si>
  <si>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</si>
  <si>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</si>
  <si>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</si>
  <si>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</si>
  <si>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</si>
  <si>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</si>
  <si>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</si>
  <si>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</si>
  <si>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</si>
  <si>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</si>
  <si>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</si>
  <si>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</si>
  <si>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</si>
  <si>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</si>
  <si>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</si>
  <si>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</si>
  <si>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</si>
  <si>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</si>
  <si>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</si>
  <si>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</si>
  <si>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</si>
  <si>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</si>
  <si>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</si>
  <si>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</si>
  <si>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</si>
  <si>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</si>
  <si>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</si>
  <si>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</si>
  <si>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</si>
  <si>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</si>
  <si>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</si>
  <si>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</si>
  <si>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</si>
  <si>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</si>
  <si>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</si>
  <si>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</si>
  <si>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</si>
  <si>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</si>
  <si>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</si>
  <si>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</si>
  <si>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</si>
  <si>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</si>
  <si>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</si>
  <si>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</si>
  <si>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</si>
  <si>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</si>
  <si>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</si>
  <si>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</si>
  <si>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</si>
  <si>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</si>
  <si>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</si>
  <si>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</si>
  <si>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</si>
  <si>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</si>
  <si>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</si>
  <si>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</si>
  <si>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</si>
  <si>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</si>
  <si>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</si>
  <si>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</si>
  <si>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</si>
  <si>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</si>
  <si>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</si>
  <si>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</si>
  <si>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</si>
  <si>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</si>
  <si>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</si>
  <si>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</si>
  <si>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</si>
  <si>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</si>
  <si>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</si>
  <si>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</si>
  <si>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</si>
  <si>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</si>
  <si>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</si>
  <si>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</si>
  <si>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</si>
  <si>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</si>
  <si>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</si>
  <si>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</si>
  <si>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</si>
  <si>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</si>
  <si>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</si>
  <si>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</si>
  <si>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</si>
  <si>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</si>
  <si>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</si>
  <si>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</si>
  <si>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</si>
  <si>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</si>
  <si>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</si>
  <si>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</si>
  <si>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</si>
  <si>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</si>
  <si>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</si>
  <si>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</si>
  <si>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</si>
  <si>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</si>
  <si>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</si>
  <si>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</si>
  <si>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</si>
  <si>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</si>
  <si>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</si>
  <si>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</si>
  <si>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</si>
  <si>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</si>
  <si>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</si>
  <si>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</si>
  <si>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</si>
  <si>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</si>
  <si>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</si>
  <si>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</si>
  <si>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</si>
  <si>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</si>
  <si>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</si>
  <si>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</si>
  <si>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</si>
  <si>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</si>
  <si>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</si>
  <si>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</si>
  <si>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</si>
  <si>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</si>
  <si>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</si>
  <si>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</si>
  <si>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</si>
  <si>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</si>
  <si>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</si>
  <si>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</si>
  <si>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</si>
  <si>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</si>
  <si>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</si>
  <si>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</si>
  <si>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</si>
  <si>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</si>
  <si>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</si>
  <si>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</si>
  <si>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</si>
  <si>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</si>
  <si>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</si>
  <si>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</si>
  <si>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</si>
  <si>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</si>
  <si>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</si>
  <si>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</si>
  <si>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</si>
  <si>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</si>
  <si>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</si>
  <si>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</si>
  <si>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</si>
  <si>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</si>
  <si>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</si>
  <si>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</si>
  <si>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</si>
  <si>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</si>
  <si>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</si>
  <si>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</si>
  <si>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</si>
  <si>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</si>
  <si>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</si>
  <si>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</si>
  <si>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</si>
  <si>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</si>
  <si>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</si>
  <si>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</si>
  <si>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</si>
  <si>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</si>
  <si>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</si>
  <si>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</si>
  <si>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</si>
  <si>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</si>
  <si>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</si>
  <si>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</si>
  <si>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</si>
  <si>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</si>
  <si>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</si>
  <si>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</si>
  <si>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</si>
  <si>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</si>
  <si>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</si>
  <si>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</si>
  <si>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</si>
  <si>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</si>
  <si>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</si>
  <si>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</si>
  <si>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</si>
  <si>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</si>
  <si>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</si>
  <si>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</si>
  <si>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</si>
  <si>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</si>
  <si>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</si>
  <si>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</si>
  <si>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</si>
  <si>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</si>
  <si>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</si>
  <si>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</si>
  <si>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</si>
  <si>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</si>
  <si>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</si>
  <si>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</si>
  <si>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</si>
  <si>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</si>
  <si>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</si>
  <si>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</si>
  <si>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</si>
  <si>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</si>
  <si>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</si>
  <si>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</si>
  <si>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</si>
  <si>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</si>
  <si>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</si>
  <si>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</si>
  <si>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</si>
  <si>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</si>
  <si>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</si>
  <si>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</si>
  <si>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</si>
  <si>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</si>
  <si>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</si>
  <si>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</si>
  <si>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</si>
  <si>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</si>
  <si>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</si>
  <si>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</si>
  <si>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</si>
  <si>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</si>
  <si>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</si>
  <si>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</si>
  <si>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</si>
  <si>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</si>
  <si>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</si>
  <si>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</si>
  <si>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</si>
  <si>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</si>
  <si>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</si>
  <si>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</si>
  <si>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</si>
  <si>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</si>
  <si>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</si>
  <si>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</si>
  <si>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</si>
  <si>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</si>
  <si>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</si>
  <si>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</si>
  <si>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</si>
  <si>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</si>
  <si>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</si>
  <si>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</si>
  <si>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</si>
  <si>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</si>
  <si>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</si>
  <si>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</si>
  <si>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</si>
  <si>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</si>
  <si>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</si>
  <si>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</si>
  <si>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</si>
  <si>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</si>
  <si>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</si>
  <si>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</si>
  <si>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</si>
  <si>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</si>
  <si>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</si>
  <si>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</si>
  <si>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</si>
  <si>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</si>
  <si>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</si>
  <si>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</si>
  <si>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</si>
  <si>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</si>
  <si>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</si>
  <si>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</si>
  <si>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</si>
  <si>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</si>
  <si>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</si>
  <si>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</si>
  <si>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</si>
  <si>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</si>
  <si>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</si>
  <si>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</si>
  <si>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</si>
  <si>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</si>
  <si>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</si>
  <si>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</si>
  <si>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</si>
  <si>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</si>
  <si>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</si>
  <si>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</si>
  <si>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</si>
  <si>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</si>
  <si>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</si>
  <si>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</si>
  <si>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</si>
  <si>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</si>
  <si>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</si>
  <si>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</si>
  <si>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</si>
  <si>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</si>
  <si>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</si>
  <si>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</si>
  <si>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</si>
  <si>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</si>
  <si>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</si>
  <si>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</si>
  <si>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</si>
  <si>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</si>
  <si>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</si>
  <si>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</si>
  <si>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</si>
  <si>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</si>
  <si>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</si>
  <si>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</si>
  <si>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</si>
  <si>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</si>
  <si>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</si>
  <si>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</si>
  <si>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</si>
  <si>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</si>
  <si>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</si>
  <si>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</si>
  <si>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</si>
  <si>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</si>
  <si>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</si>
  <si>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</si>
  <si>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</si>
  <si>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</si>
  <si>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</si>
  <si>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</si>
  <si>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</si>
  <si>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</si>
  <si>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</si>
  <si>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</si>
  <si>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</si>
  <si>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</si>
  <si>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</si>
  <si>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</si>
  <si>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</si>
  <si>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</si>
  <si>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</si>
  <si>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</si>
  <si>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</si>
  <si>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</si>
  <si>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</si>
  <si>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</si>
  <si>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</si>
  <si>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</si>
  <si>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</si>
  <si>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</si>
  <si>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</si>
  <si>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</si>
  <si>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</si>
  <si>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</si>
  <si>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</si>
  <si>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</si>
  <si>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</si>
  <si>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</si>
  <si>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</si>
  <si>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</si>
  <si>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</si>
  <si>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</si>
  <si>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</si>
  <si>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</si>
  <si>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</si>
  <si>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</si>
  <si>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</si>
  <si>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</si>
  <si>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</si>
  <si>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</si>
  <si>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</si>
  <si>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</si>
  <si>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</si>
  <si>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</si>
  <si>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</si>
  <si>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</si>
  <si>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</si>
  <si>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</si>
  <si>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</si>
  <si>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</si>
  <si>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</si>
  <si>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</si>
  <si>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</si>
  <si>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</si>
  <si>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</si>
  <si>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</si>
  <si>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</si>
  <si>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</si>
  <si>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</si>
  <si>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</si>
  <si>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</si>
  <si>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</si>
  <si>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</si>
  <si>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</si>
  <si>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</si>
  <si>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</si>
  <si>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</si>
  <si>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</si>
  <si>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</si>
  <si>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</si>
  <si>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</si>
  <si>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</si>
  <si>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</si>
  <si>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</si>
  <si>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</si>
  <si>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</si>
  <si>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</si>
  <si>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</si>
  <si>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</si>
  <si>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</si>
  <si>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</si>
  <si>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</si>
  <si>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</si>
  <si>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</si>
  <si>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</si>
  <si>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</si>
  <si>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</si>
  <si>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</si>
  <si>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</si>
  <si>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</si>
  <si>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</si>
  <si>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</si>
  <si>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</si>
  <si>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</si>
  <si>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</si>
  <si>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</si>
  <si>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</si>
  <si>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</si>
  <si>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</si>
  <si>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</si>
  <si>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</si>
  <si>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</si>
  <si>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</si>
  <si>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</si>
  <si>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</si>
  <si>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</si>
  <si>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</si>
  <si>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</si>
  <si>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</si>
  <si>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</si>
  <si>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</si>
  <si>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</si>
  <si>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</si>
  <si>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</si>
  <si>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</si>
  <si>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</si>
  <si>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</si>
  <si>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</si>
  <si>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</si>
  <si>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</si>
  <si>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</si>
  <si>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</si>
  <si>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</si>
  <si>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</si>
  <si>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</si>
  <si>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</si>
  <si>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</si>
  <si>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</si>
  <si>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</si>
  <si>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</si>
  <si>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</si>
  <si>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</si>
  <si>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</si>
  <si>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</si>
  <si>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</si>
  <si>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</si>
  <si>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</si>
  <si>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</si>
  <si>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</si>
  <si>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</si>
  <si>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</si>
  <si>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</si>
  <si>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</si>
  <si>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</si>
  <si>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</si>
  <si>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</si>
  <si>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</si>
  <si>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</si>
  <si>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</si>
  <si>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</si>
  <si>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</si>
  <si>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</si>
  <si>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</si>
  <si>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</si>
  <si>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</si>
  <si>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</si>
  <si>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</si>
  <si>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</si>
  <si>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</si>
  <si>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</si>
  <si>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</si>
  <si>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</si>
  <si>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</si>
  <si>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</si>
  <si>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</si>
  <si>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</si>
  <si>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</si>
  <si>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</si>
  <si>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</si>
  <si>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</si>
  <si>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</si>
  <si>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</si>
  <si>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</si>
  <si>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</si>
  <si>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</si>
  <si>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</si>
  <si>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</si>
  <si>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</si>
  <si>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</si>
  <si>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</si>
  <si>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</si>
  <si>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</si>
  <si>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</si>
  <si>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</si>
  <si>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</si>
  <si>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</si>
  <si>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</si>
  <si>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</si>
  <si>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</si>
  <si>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</si>
  <si>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</si>
  <si>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</si>
  <si>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</si>
  <si>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</si>
  <si>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</si>
  <si>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</si>
  <si>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</si>
  <si>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</si>
  <si>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</si>
  <si>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</si>
  <si>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</si>
  <si>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</si>
  <si>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</si>
  <si>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</si>
  <si>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</si>
  <si>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</si>
  <si>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</si>
  <si>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</si>
  <si>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</si>
  <si>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</si>
  <si>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</si>
  <si>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</si>
  <si>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</si>
  <si>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</si>
  <si>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</si>
  <si>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</si>
  <si>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</si>
  <si>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</si>
  <si>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</si>
  <si>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</si>
  <si>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</si>
  <si>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</si>
  <si>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</si>
  <si>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</si>
  <si>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</si>
  <si>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</si>
  <si>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</si>
  <si>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</si>
  <si>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</si>
  <si>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</si>
  <si>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</si>
  <si>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</si>
  <si>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</si>
  <si>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</si>
  <si>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</si>
  <si>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</si>
  <si>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</si>
  <si>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</si>
  <si>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</si>
  <si>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</si>
  <si>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</si>
  <si>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</si>
  <si>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</si>
  <si>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</si>
  <si>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</si>
  <si>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</si>
  <si>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</si>
  <si>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</si>
  <si>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</si>
  <si>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</si>
  <si>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</si>
  <si>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</si>
  <si>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</si>
  <si>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</si>
  <si>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</si>
  <si>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</si>
  <si>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</si>
  <si>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</si>
  <si>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</si>
  <si>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</si>
  <si>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</si>
  <si>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</si>
  <si>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</si>
  <si>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</si>
  <si>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</si>
  <si>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</si>
  <si>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</si>
  <si>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</si>
  <si>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</si>
  <si>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</si>
  <si>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</si>
  <si>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</si>
  <si>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</si>
  <si>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</si>
  <si>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</si>
  <si>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</si>
  <si>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</si>
  <si>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</si>
  <si>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</si>
  <si>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</si>
  <si>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</si>
  <si>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</si>
  <si>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</si>
  <si>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</si>
  <si>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</si>
  <si>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</si>
  <si>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</si>
  <si>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</si>
  <si>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</si>
  <si>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</si>
  <si>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</si>
  <si>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</si>
  <si>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</si>
  <si>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</si>
  <si>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</si>
  <si>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</si>
  <si>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</si>
  <si>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</si>
  <si>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</si>
  <si>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</si>
  <si>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</si>
  <si>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</si>
  <si>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</si>
  <si>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</si>
  <si>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</si>
  <si>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</si>
  <si>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</si>
  <si>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</si>
  <si>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</si>
  <si>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</si>
  <si>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</si>
  <si>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</si>
  <si>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</si>
  <si>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</si>
  <si>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</si>
  <si>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</si>
  <si>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</si>
  <si>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</si>
  <si>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</si>
  <si>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</si>
  <si>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</si>
  <si>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</si>
  <si>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</si>
  <si>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</si>
  <si>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</si>
  <si>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</si>
  <si>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</si>
  <si>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</si>
  <si>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</si>
  <si>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</si>
  <si>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</si>
  <si>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</si>
  <si>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</si>
  <si>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</si>
  <si>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</si>
  <si>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</si>
  <si>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</si>
  <si>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</si>
  <si>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</si>
  <si>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</si>
  <si>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</si>
  <si>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</si>
  <si>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</si>
  <si>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</si>
  <si>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</si>
  <si>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</si>
  <si>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</si>
  <si>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</si>
  <si>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</si>
  <si>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</si>
  <si>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</si>
  <si>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</si>
  <si>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</si>
  <si>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</si>
  <si>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</si>
  <si>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</si>
  <si>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</si>
  <si>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</si>
  <si>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</si>
  <si>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</si>
  <si>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</si>
  <si>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</si>
  <si>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</si>
  <si>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</si>
  <si>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</si>
  <si>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</si>
  <si>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</si>
  <si>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</si>
  <si>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</si>
  <si>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</si>
  <si>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</si>
  <si>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</si>
  <si>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</si>
  <si>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</si>
  <si>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</si>
  <si>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</si>
  <si>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</si>
  <si>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</si>
  <si>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</si>
  <si>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</si>
  <si>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</si>
  <si>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</si>
  <si>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</si>
  <si>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</si>
  <si>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</si>
  <si>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</si>
  <si>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</si>
  <si>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</si>
  <si>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</si>
  <si>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</si>
  <si>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</si>
  <si>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</si>
  <si>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</si>
  <si>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</si>
  <si>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</si>
  <si>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</si>
  <si>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</si>
  <si>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</si>
  <si>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</si>
  <si>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</si>
  <si>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</si>
  <si>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</si>
  <si>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</si>
  <si>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</si>
  <si>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</si>
  <si>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</si>
  <si>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</si>
  <si>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</si>
  <si>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</si>
  <si>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</si>
  <si>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</si>
  <si>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</si>
  <si>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</si>
  <si>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</si>
  <si>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</si>
  <si>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</si>
  <si>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</si>
  <si>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</si>
  <si>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</si>
  <si>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</si>
  <si>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</si>
  <si>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</si>
  <si>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</si>
  <si>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</si>
  <si>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</si>
  <si>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</si>
  <si>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</si>
  <si>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</si>
  <si>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</si>
  <si>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</si>
  <si>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</si>
  <si>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</si>
  <si>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</si>
  <si>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</si>
  <si>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</si>
  <si>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</si>
  <si>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</si>
  <si>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</si>
  <si>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</si>
  <si>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</si>
  <si>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</si>
  <si>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</si>
  <si>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</si>
  <si>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</si>
  <si>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</si>
  <si>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</si>
  <si>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</si>
  <si>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</si>
  <si>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</si>
  <si>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</si>
  <si>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</si>
  <si>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</si>
  <si>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</si>
  <si>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</si>
  <si>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</si>
  <si>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</si>
  <si>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</si>
  <si>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</si>
  <si>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</si>
  <si>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</si>
  <si>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</si>
  <si>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</si>
  <si>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</si>
  <si>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</si>
  <si>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</si>
  <si>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</si>
  <si>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</si>
  <si>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</si>
  <si>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</si>
  <si>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</si>
  <si>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</si>
  <si>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</si>
  <si>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</si>
  <si>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</si>
  <si>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</si>
  <si>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</si>
  <si>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</si>
  <si>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</si>
  <si>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</si>
  <si>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</si>
  <si>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</si>
  <si>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</si>
  <si>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</si>
  <si>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</si>
  <si>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</si>
  <si>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</si>
  <si>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</si>
  <si>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</si>
  <si>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</si>
  <si>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</si>
  <si>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</si>
  <si>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</si>
  <si>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</si>
  <si>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</si>
  <si>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</si>
  <si>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</si>
  <si>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</si>
  <si>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</si>
  <si>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</si>
  <si>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</si>
  <si>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</si>
  <si>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</si>
  <si>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</si>
  <si>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</si>
  <si>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</si>
  <si>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</si>
  <si>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</si>
  <si>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</si>
  <si>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</si>
  <si>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</si>
  <si>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</si>
  <si>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</si>
  <si>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</si>
  <si>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</si>
  <si>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</si>
  <si>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</si>
  <si>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</si>
  <si>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</si>
  <si>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</si>
  <si>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</si>
  <si>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</si>
  <si>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</si>
  <si>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</si>
  <si>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</si>
  <si>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</si>
  <si>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</si>
  <si>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</si>
  <si>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</si>
  <si>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</si>
  <si>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</si>
  <si>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</si>
  <si>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</si>
  <si>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</si>
  <si>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</si>
  <si>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</si>
  <si>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</si>
  <si>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</si>
  <si>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</si>
  <si>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</si>
  <si>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</si>
  <si>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</si>
  <si>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</si>
  <si>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</si>
  <si>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</si>
  <si>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</si>
  <si>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</si>
  <si>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</si>
  <si>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</si>
  <si>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</si>
  <si>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</si>
  <si>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</si>
  <si>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</si>
  <si>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</si>
  <si>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</si>
  <si>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</si>
  <si>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</si>
  <si>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</si>
  <si>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</si>
  <si>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</si>
  <si>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</si>
  <si>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</si>
  <si>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</si>
  <si>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</si>
  <si>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</si>
  <si>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</si>
  <si>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</si>
  <si>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</si>
  <si>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</si>
  <si>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</si>
  <si>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</si>
  <si>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</si>
  <si>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</si>
  <si>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</si>
  <si>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</si>
  <si>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</si>
  <si>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</si>
  <si>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</si>
  <si>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</si>
  <si>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</si>
  <si>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</si>
  <si>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</si>
  <si>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</si>
  <si>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</si>
  <si>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</si>
  <si>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</si>
  <si>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</si>
  <si>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</si>
  <si>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</si>
  <si>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</si>
  <si>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</si>
  <si>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</si>
  <si>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</si>
  <si>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</si>
  <si>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</si>
  <si>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</si>
  <si>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</si>
  <si>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</si>
  <si>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</si>
  <si>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</si>
  <si>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</si>
  <si>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</si>
  <si>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</si>
  <si>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</si>
  <si>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</si>
  <si>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</si>
  <si>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</si>
  <si>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</si>
  <si>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</si>
  <si>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</si>
  <si>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</si>
  <si>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</si>
  <si>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</si>
  <si>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</si>
  <si>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</si>
  <si>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</si>
  <si>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</si>
  <si>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</si>
  <si>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</si>
  <si>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</si>
  <si>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</si>
  <si>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</si>
  <si>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</si>
  <si>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</si>
  <si>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</si>
  <si>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</si>
  <si>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</si>
  <si>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</si>
  <si>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</si>
  <si>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</si>
  <si>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</si>
  <si>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</si>
  <si>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</si>
  <si>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</si>
  <si>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</si>
  <si>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</si>
  <si>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</si>
  <si>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</si>
  <si>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</si>
  <si>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</si>
  <si>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</si>
  <si>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</si>
  <si>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</si>
  <si>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</si>
  <si>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</si>
  <si>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</si>
  <si>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</si>
  <si>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</si>
  <si>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</si>
  <si>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</si>
  <si>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</si>
  <si>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</si>
  <si>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</si>
  <si>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</si>
  <si>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</si>
  <si>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</si>
  <si>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</si>
  <si>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</si>
  <si>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</si>
  <si>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</si>
  <si>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</si>
  <si>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</si>
  <si>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</si>
  <si>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</si>
  <si>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</si>
  <si>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</si>
  <si>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</si>
  <si>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</si>
  <si>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</si>
  <si>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</si>
  <si>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</si>
  <si>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</si>
  <si>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</si>
  <si>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</si>
  <si>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</si>
  <si>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</si>
  <si>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</si>
  <si>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</si>
  <si>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</si>
  <si>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</si>
  <si>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</si>
  <si>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</si>
  <si>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</si>
  <si>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</si>
  <si>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</si>
  <si>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</si>
  <si>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</si>
  <si>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</si>
  <si>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</si>
  <si>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</si>
  <si>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</si>
  <si>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</si>
  <si>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</si>
  <si>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</si>
  <si>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</si>
  <si>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</si>
  <si>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</si>
  <si>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</si>
  <si>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</si>
  <si>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</si>
  <si>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</si>
  <si>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</si>
  <si>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</si>
  <si>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</si>
  <si>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</si>
  <si>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</si>
  <si>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</si>
  <si>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</si>
  <si>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</si>
  <si>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</si>
  <si>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</si>
  <si>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</si>
  <si>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</si>
  <si>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</si>
  <si>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</si>
  <si>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</si>
  <si>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</si>
  <si>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</si>
  <si>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</si>
  <si>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</si>
  <si>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</si>
  <si>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</si>
  <si>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</si>
  <si>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</si>
  <si>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</si>
  <si>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</si>
  <si>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</si>
  <si>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</si>
  <si>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</si>
  <si>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</si>
  <si>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</si>
  <si>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</si>
  <si>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</si>
  <si>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</si>
  <si>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</si>
  <si>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</si>
  <si>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</si>
  <si>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</si>
  <si>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</si>
  <si>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</si>
  <si>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</si>
  <si>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</si>
  <si>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</si>
  <si>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</si>
  <si>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</si>
  <si>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</si>
  <si>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</si>
  <si>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</si>
  <si>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</si>
  <si>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</si>
  <si>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</si>
  <si>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</si>
  <si>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</si>
  <si>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</si>
  <si>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</si>
  <si>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</si>
  <si>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</si>
  <si>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</si>
  <si>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</si>
  <si>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</si>
  <si>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</si>
  <si>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</si>
  <si>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</si>
  <si>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</si>
  <si>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</si>
  <si>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</si>
  <si>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</si>
  <si>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</si>
  <si>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</si>
  <si>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</si>
  <si>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</si>
  <si>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</si>
  <si>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</si>
  <si>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</si>
  <si>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</si>
  <si>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</si>
  <si>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</si>
  <si>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</si>
  <si>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</si>
  <si>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</si>
  <si>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</si>
  <si>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</si>
  <si>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</si>
  <si>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</si>
  <si>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</si>
  <si>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</si>
  <si>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</si>
  <si>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</si>
  <si>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</si>
  <si>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</si>
  <si>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</si>
  <si>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</si>
  <si>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</si>
  <si>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</si>
  <si>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</si>
  <si>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</si>
  <si>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</si>
  <si>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</si>
  <si>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</si>
  <si>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</si>
  <si>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</si>
  <si>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</si>
  <si>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</si>
  <si>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</si>
  <si>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</si>
  <si>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</si>
  <si>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</si>
  <si>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</si>
  <si>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</si>
  <si>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</si>
  <si>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</si>
  <si>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</si>
  <si>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</si>
  <si>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</si>
  <si>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</si>
  <si>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</si>
  <si>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</si>
  <si>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</si>
  <si>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</si>
  <si>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</si>
  <si>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</si>
  <si>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</si>
  <si>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</si>
  <si>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</si>
  <si>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</si>
  <si>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</si>
  <si>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</si>
  <si>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</si>
  <si>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</si>
  <si>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</si>
  <si>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</si>
  <si>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</si>
  <si>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</si>
  <si>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</si>
  <si>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</si>
  <si>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</si>
  <si>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</si>
  <si>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</si>
  <si>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</si>
  <si>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</si>
  <si>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</si>
  <si>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</si>
  <si>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</si>
  <si>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</si>
  <si>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</si>
  <si>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</si>
  <si>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</si>
  <si>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</si>
  <si>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</si>
  <si>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</si>
  <si>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</si>
  <si>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</si>
  <si>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</si>
  <si>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</si>
  <si>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</si>
  <si>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</si>
  <si>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</si>
  <si>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</si>
  <si>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</si>
  <si>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</si>
  <si>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</si>
  <si>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</si>
  <si>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</si>
  <si>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</si>
  <si>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</si>
  <si>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</si>
  <si>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</si>
  <si>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</si>
  <si>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</si>
  <si>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</si>
  <si>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</si>
  <si>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</si>
  <si>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</si>
  <si>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</si>
  <si>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</si>
  <si>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</si>
  <si>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</si>
  <si>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</si>
  <si>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</si>
  <si>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</si>
  <si>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</si>
  <si>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</si>
  <si>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</si>
  <si>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</si>
  <si>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</si>
  <si>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</si>
  <si>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</si>
  <si>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</si>
  <si>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</si>
  <si>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</si>
  <si>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</si>
  <si>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</si>
  <si>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</si>
  <si>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</si>
  <si>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</si>
  <si>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</si>
  <si>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</si>
  <si>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</si>
  <si>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</si>
  <si>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</si>
  <si>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</si>
  <si>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</si>
  <si>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</si>
  <si>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</si>
  <si>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</si>
  <si>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</si>
  <si>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</si>
  <si>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</si>
  <si>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</si>
  <si>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</si>
  <si>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</si>
  <si>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</si>
  <si>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</si>
  <si>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</si>
  <si>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</si>
  <si>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</si>
  <si>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</si>
  <si>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</si>
  <si>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</si>
  <si>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</si>
  <si>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</si>
  <si>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</si>
  <si>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</si>
  <si>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</si>
  <si>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</si>
  <si>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</si>
  <si>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</si>
  <si>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</si>
  <si>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</si>
  <si>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</si>
  <si>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</si>
  <si>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</si>
  <si>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</si>
  <si>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</si>
  <si>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</si>
  <si>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</si>
  <si>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</si>
  <si>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</si>
  <si>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</si>
  <si>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</si>
  <si>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</si>
  <si>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</si>
  <si>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</si>
  <si>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</si>
  <si>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</si>
  <si>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</si>
  <si>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</si>
  <si>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</si>
  <si>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</si>
  <si>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</si>
  <si>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</si>
  <si>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</si>
  <si>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</si>
  <si>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</si>
  <si>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</si>
  <si>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</si>
  <si>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</si>
  <si>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</si>
  <si>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</si>
  <si>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</si>
  <si>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</si>
  <si>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</si>
  <si>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</si>
  <si>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</si>
  <si>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</si>
  <si>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</si>
  <si>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</si>
  <si>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</si>
  <si>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</si>
  <si>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</si>
  <si>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</si>
  <si>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</si>
  <si>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</si>
  <si>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</si>
  <si>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</si>
  <si>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</si>
  <si>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</si>
  <si>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</si>
  <si>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</si>
  <si>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</si>
  <si>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</si>
  <si>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</si>
  <si>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</si>
  <si>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</si>
  <si>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</si>
  <si>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</si>
  <si>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</si>
  <si>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</si>
  <si>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</si>
  <si>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</si>
  <si>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</si>
  <si>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</si>
  <si>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</si>
  <si>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</si>
  <si>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</si>
  <si>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</si>
  <si>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</si>
  <si>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</si>
  <si>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</si>
  <si>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</si>
  <si>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</si>
  <si>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</si>
  <si>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</si>
  <si>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</si>
  <si>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</si>
  <si>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</si>
  <si>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</si>
  <si>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</si>
  <si>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</si>
  <si>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</si>
  <si>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</si>
  <si>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</si>
  <si>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</si>
  <si>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</si>
  <si>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</si>
  <si>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</si>
  <si>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</si>
  <si>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</si>
  <si>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</si>
  <si>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</si>
  <si>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</si>
  <si>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</si>
  <si>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</si>
  <si>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</si>
  <si>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</si>
  <si>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</si>
  <si>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</si>
  <si>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</si>
  <si>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</si>
  <si>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</si>
  <si>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</si>
  <si>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</si>
  <si>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</si>
  <si>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</si>
  <si>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</si>
  <si>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</si>
  <si>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</si>
  <si>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</si>
  <si>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</si>
  <si>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</si>
  <si>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</si>
  <si>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</si>
  <si>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</si>
  <si>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</si>
  <si>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</si>
  <si>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</si>
  <si>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</si>
  <si>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</si>
  <si>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</si>
  <si>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</si>
  <si>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</si>
  <si>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</si>
  <si>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</si>
  <si>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</si>
  <si>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</si>
  <si>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</si>
  <si>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</si>
  <si>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</si>
  <si>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</si>
  <si>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</si>
  <si>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</si>
  <si>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</si>
  <si>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</si>
  <si>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</si>
  <si>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</si>
  <si>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</si>
  <si>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</si>
  <si>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</si>
  <si>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</si>
  <si>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</si>
  <si>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</si>
  <si>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</si>
  <si>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</si>
  <si>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</si>
  <si>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</si>
  <si>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</si>
  <si>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</si>
  <si>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</si>
  <si>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</si>
  <si>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</si>
  <si>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</si>
  <si>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</si>
  <si>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</si>
  <si>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</si>
  <si>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</si>
  <si>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</si>
  <si>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</si>
  <si>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</si>
  <si>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</si>
  <si>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</si>
  <si>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</si>
  <si>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</si>
  <si>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</si>
  <si>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</si>
  <si>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</si>
  <si>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</si>
  <si>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</si>
  <si>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</si>
  <si>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</si>
  <si>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</si>
  <si>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</si>
  <si>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</si>
  <si>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</si>
  <si>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</si>
  <si>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</si>
  <si>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</si>
  <si>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</si>
  <si>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</si>
  <si>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</si>
  <si>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</si>
  <si>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</si>
  <si>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</si>
  <si>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</si>
  <si>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</si>
  <si>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</si>
  <si>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</si>
  <si>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</si>
  <si>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</si>
  <si>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</si>
  <si>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</si>
  <si>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</si>
  <si>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</si>
  <si>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</si>
  <si>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</si>
  <si>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</si>
  <si>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</si>
  <si>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</si>
  <si>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</si>
  <si>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</si>
  <si>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</si>
  <si>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</si>
  <si>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</si>
  <si>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</si>
  <si>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</si>
  <si>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</si>
  <si>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</si>
  <si>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</si>
  <si>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</si>
  <si>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</si>
  <si>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</si>
  <si>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</si>
  <si>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</si>
  <si>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</si>
  <si>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</si>
  <si>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</si>
  <si>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</si>
  <si>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</si>
  <si>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</si>
  <si>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</si>
  <si>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</si>
  <si>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</si>
  <si>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</si>
  <si>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</si>
  <si>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</si>
  <si>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</si>
  <si>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</si>
  <si>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</si>
  <si>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</si>
  <si>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</si>
  <si>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</si>
  <si>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</si>
  <si>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</si>
  <si>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</si>
  <si>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</si>
  <si>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</si>
  <si>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</si>
  <si>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</si>
  <si>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</si>
  <si>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</si>
  <si>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</si>
  <si>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</si>
  <si>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</si>
  <si>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</si>
  <si>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</si>
  <si>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</si>
  <si>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</si>
  <si>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</si>
  <si>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</si>
  <si>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</si>
  <si>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</si>
  <si>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</si>
  <si>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</si>
  <si>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</si>
  <si>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</si>
  <si>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</si>
  <si>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</si>
  <si>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</si>
  <si>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</si>
  <si>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</si>
  <si>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</si>
  <si>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</si>
  <si>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</si>
  <si>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</si>
  <si>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</si>
  <si>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</si>
  <si>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</si>
  <si>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</si>
  <si>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</si>
  <si>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</si>
  <si>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</si>
  <si>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</si>
  <si>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</si>
  <si>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</si>
  <si>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</si>
  <si>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</si>
  <si>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</si>
  <si>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</si>
  <si>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</si>
  <si>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</si>
  <si>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</si>
  <si>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</si>
  <si>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</si>
  <si>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</si>
  <si>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</si>
  <si>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</si>
  <si>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</si>
  <si>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</si>
  <si>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</si>
  <si>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</si>
  <si>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</si>
  <si>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</si>
  <si>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</si>
  <si>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</si>
  <si>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</si>
  <si>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</si>
  <si>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</si>
  <si>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</si>
  <si>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</si>
  <si>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</si>
  <si>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</si>
  <si>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</si>
  <si>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</si>
  <si>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</si>
  <si>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</si>
  <si>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</si>
  <si>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</si>
  <si>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</si>
  <si>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</si>
  <si>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</si>
  <si>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</si>
  <si>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</si>
  <si>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</si>
  <si>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</si>
  <si>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</si>
  <si>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</si>
  <si>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</si>
  <si>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</si>
  <si>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</si>
  <si>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</si>
  <si>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</si>
  <si>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</si>
  <si>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</si>
  <si>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</si>
  <si>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</si>
  <si>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</si>
  <si>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</si>
  <si>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</si>
  <si>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</si>
  <si>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</si>
  <si>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</si>
  <si>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</si>
  <si>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</si>
  <si>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</si>
  <si>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</si>
  <si>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</si>
  <si>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</si>
  <si>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</si>
  <si>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</si>
  <si>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</si>
  <si>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</si>
  <si>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</si>
  <si>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</si>
  <si>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</si>
  <si>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</si>
  <si>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</si>
  <si>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</si>
  <si>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</si>
  <si>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</si>
  <si>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</si>
  <si>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</si>
  <si>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</si>
  <si>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</si>
  <si>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</si>
  <si>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</si>
  <si>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</si>
  <si>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</si>
  <si>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</si>
  <si>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</si>
  <si>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</si>
  <si>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</si>
  <si>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</si>
  <si>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</si>
  <si>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</si>
  <si>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</si>
  <si>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</si>
  <si>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</si>
  <si>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</si>
  <si>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</si>
  <si>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</si>
  <si>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</si>
  <si>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</si>
  <si>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</si>
  <si>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</si>
  <si>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</si>
  <si>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</si>
  <si>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</si>
  <si>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</si>
  <si>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</si>
  <si>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</si>
  <si>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</si>
  <si>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</si>
  <si>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</si>
  <si>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</si>
  <si>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</si>
  <si>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</si>
  <si>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</si>
  <si>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</si>
  <si>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</si>
  <si>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</si>
  <si>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</si>
  <si>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</si>
  <si>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</si>
  <si>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</si>
  <si>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</si>
  <si>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</si>
  <si>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</si>
  <si>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</si>
  <si>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</si>
  <si>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</si>
  <si>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</si>
  <si>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</si>
  <si>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</si>
  <si>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</si>
  <si>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</si>
  <si>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</si>
  <si>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</si>
  <si>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</si>
  <si>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</si>
  <si>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</si>
  <si>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</si>
  <si>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</si>
  <si>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</si>
  <si>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</si>
  <si>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</si>
  <si>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</si>
  <si>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</si>
  <si>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</si>
  <si>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</si>
  <si>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</si>
  <si>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</si>
  <si>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</si>
  <si>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</si>
  <si>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</si>
  <si>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</si>
  <si>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</si>
  <si>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</si>
  <si>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</si>
  <si>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</si>
  <si>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</si>
  <si>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</si>
  <si>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</si>
  <si>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</si>
  <si>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</si>
  <si>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</si>
  <si>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</si>
  <si>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</si>
  <si>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</si>
  <si>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</si>
  <si>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</si>
  <si>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</si>
  <si>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</si>
  <si>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</si>
  <si>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</si>
  <si>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</si>
  <si>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</si>
  <si>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</si>
  <si>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</si>
  <si>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</si>
  <si>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</si>
  <si>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</si>
  <si>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</si>
  <si>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</si>
  <si>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</si>
  <si>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</si>
  <si>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</si>
  <si>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</si>
  <si>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</si>
  <si>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</si>
  <si>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</si>
  <si>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</si>
  <si>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</si>
  <si>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</si>
  <si>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</si>
  <si>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</si>
  <si>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</si>
  <si>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</si>
  <si>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</si>
  <si>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</si>
  <si>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</si>
  <si>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</si>
  <si>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</si>
  <si>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</si>
  <si>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</si>
  <si>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</si>
  <si>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</si>
  <si>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</si>
  <si>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</si>
  <si>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</si>
  <si>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</si>
  <si>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</si>
  <si>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</si>
  <si>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</si>
  <si>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</si>
  <si>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</si>
  <si>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</si>
  <si>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</si>
  <si>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</si>
  <si>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</si>
  <si>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</si>
  <si>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</si>
  <si>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</si>
  <si>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</si>
  <si>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</si>
  <si>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</si>
  <si>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</si>
  <si>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</si>
  <si>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</si>
  <si>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</si>
  <si>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</si>
  <si>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</si>
  <si>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</si>
  <si>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</si>
  <si>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</si>
  <si>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</si>
  <si>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</si>
  <si>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</si>
  <si>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</si>
  <si>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</si>
  <si>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</si>
  <si>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</si>
  <si>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</si>
  <si>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</si>
  <si>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</si>
  <si>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</si>
  <si>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</si>
  <si>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</si>
  <si>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</si>
  <si>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</si>
  <si>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</si>
  <si>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</si>
  <si>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</si>
  <si>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</si>
  <si>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</si>
  <si>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</si>
  <si>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</si>
  <si>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</si>
  <si>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</si>
  <si>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</si>
  <si>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</si>
  <si>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</si>
  <si>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</si>
  <si>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</si>
  <si>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</si>
  <si>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</si>
  <si>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</si>
  <si>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</si>
  <si>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</si>
  <si>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</si>
  <si>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</si>
  <si>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</si>
  <si>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</si>
  <si>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</si>
  <si>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</si>
  <si>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</si>
  <si>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</si>
  <si>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</si>
  <si>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</si>
  <si>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</si>
  <si>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</si>
  <si>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</si>
  <si>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</si>
  <si>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</si>
  <si>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</si>
  <si>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</si>
  <si>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</si>
  <si>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</si>
  <si>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</si>
  <si>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</si>
  <si>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</si>
  <si>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</si>
  <si>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</si>
  <si>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</si>
  <si>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</si>
  <si>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</si>
  <si>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</si>
  <si>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</si>
  <si>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</si>
  <si>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</si>
  <si>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</si>
  <si>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</si>
  <si>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</si>
  <si>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</si>
  <si>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</si>
  <si>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</si>
  <si>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</si>
  <si>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</si>
  <si>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</si>
  <si>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</si>
  <si>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</si>
  <si>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</si>
  <si>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</si>
  <si>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</si>
  <si>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</si>
  <si>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</si>
  <si>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</si>
  <si>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</si>
  <si>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</si>
  <si>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</si>
  <si>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</si>
  <si>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</si>
  <si>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</si>
  <si>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</si>
  <si>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</si>
  <si>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</si>
  <si>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</si>
  <si>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</si>
  <si>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</si>
  <si>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</si>
  <si>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</si>
  <si>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</si>
  <si>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</si>
  <si>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</si>
  <si>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</si>
  <si>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</si>
  <si>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</si>
  <si>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</si>
  <si>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</si>
  <si>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</si>
  <si>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</si>
  <si>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</si>
  <si>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</si>
  <si>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</si>
  <si>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</si>
  <si>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</si>
  <si>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</si>
  <si>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</si>
  <si>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</si>
  <si>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</si>
  <si>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</si>
  <si>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</si>
  <si>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</si>
  <si>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</si>
  <si>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</si>
  <si>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</si>
  <si>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</si>
  <si>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</si>
  <si>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</si>
  <si>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</si>
  <si>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</si>
  <si>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</si>
  <si>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</si>
  <si>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</si>
  <si>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</si>
  <si>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</si>
  <si>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</si>
  <si>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</si>
  <si>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</si>
  <si>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</si>
  <si>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</si>
  <si>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</si>
  <si>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</si>
  <si>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</si>
  <si>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</si>
  <si>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</si>
  <si>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</si>
  <si>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</si>
  <si>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</si>
  <si>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</si>
  <si>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</si>
  <si>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</si>
  <si>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</si>
  <si>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</si>
  <si>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</si>
  <si>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</si>
  <si>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</si>
  <si>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</si>
  <si>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</si>
  <si>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</si>
  <si>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</si>
  <si>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</si>
  <si>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</si>
  <si>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</si>
  <si>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</si>
  <si>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</si>
  <si>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</si>
  <si>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</si>
  <si>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</si>
  <si>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</si>
  <si>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</si>
  <si>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</si>
  <si>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</si>
  <si>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</si>
  <si>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</si>
  <si>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</si>
  <si>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</si>
  <si>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</si>
  <si>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</si>
  <si>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</si>
  <si>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</si>
  <si>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</si>
  <si>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</si>
  <si>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</si>
  <si>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</si>
  <si>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</si>
  <si>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</si>
  <si>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</si>
  <si>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</si>
  <si>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</si>
  <si>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</si>
  <si>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</si>
  <si>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</si>
  <si>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</si>
  <si>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</si>
  <si>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</si>
  <si>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</si>
  <si>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</si>
  <si>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</si>
  <si>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</si>
  <si>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</si>
  <si>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</si>
  <si>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</si>
  <si>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</si>
  <si>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</si>
  <si>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</si>
  <si>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</si>
  <si>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</si>
  <si>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</si>
  <si>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</si>
  <si>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</si>
  <si>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</si>
  <si>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</si>
  <si>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</si>
  <si>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</si>
  <si>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</si>
  <si>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</si>
  <si>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</si>
  <si>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</si>
  <si>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</si>
  <si>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</si>
  <si>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</si>
  <si>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</si>
  <si>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</si>
  <si>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</si>
  <si>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</si>
  <si>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</si>
  <si>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</si>
  <si>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</si>
  <si>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</si>
  <si>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</si>
  <si>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</si>
  <si>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</si>
  <si>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</si>
  <si>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</si>
  <si>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</si>
  <si>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</si>
  <si>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</si>
  <si>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</si>
  <si>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</si>
  <si>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</si>
  <si>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</si>
  <si>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</si>
  <si>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</si>
  <si>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</si>
  <si>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</si>
  <si>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</si>
  <si>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</si>
  <si>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</si>
  <si>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</si>
  <si>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</si>
  <si>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</si>
  <si>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</si>
  <si>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</si>
  <si>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</si>
  <si>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</si>
  <si>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</si>
  <si>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</si>
  <si>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</si>
  <si>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</si>
  <si>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</si>
  <si>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</si>
  <si>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</si>
  <si>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</si>
  <si>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</si>
  <si>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</si>
  <si>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</si>
  <si>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</si>
  <si>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</si>
  <si>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</si>
  <si>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</si>
  <si>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</si>
  <si>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</si>
  <si>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</si>
  <si>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</si>
  <si>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</si>
  <si>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</si>
  <si>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</si>
  <si>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</si>
  <si>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</si>
  <si>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</si>
  <si>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</si>
  <si>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</si>
  <si>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</si>
  <si>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</si>
  <si>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</si>
  <si>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</si>
  <si>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</si>
  <si>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</si>
  <si>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</si>
  <si>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</si>
  <si>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</si>
  <si>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</si>
  <si>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</si>
  <si>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</si>
  <si>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</si>
  <si>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</si>
  <si>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</si>
  <si>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</si>
  <si>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</si>
  <si>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</si>
  <si>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</si>
  <si>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</si>
  <si>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</si>
  <si>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</si>
  <si>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</si>
  <si>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</si>
  <si>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</si>
  <si>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</si>
  <si>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</si>
  <si>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</si>
  <si>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</si>
  <si>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</si>
  <si>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</si>
  <si>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</si>
  <si>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</si>
  <si>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</si>
  <si>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</si>
  <si>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</si>
  <si>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</si>
  <si>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</si>
  <si>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</si>
  <si>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</si>
  <si>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</si>
  <si>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</si>
  <si>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</si>
  <si>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</si>
  <si>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</si>
  <si>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</si>
  <si>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</si>
  <si>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</si>
  <si>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</si>
  <si>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</si>
  <si>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</si>
  <si>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</si>
  <si>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</si>
  <si>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</si>
  <si>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</si>
  <si>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</si>
  <si>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</si>
  <si>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</si>
  <si>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</si>
  <si>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</si>
  <si>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</si>
  <si>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</si>
  <si>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</si>
  <si>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</si>
  <si>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</si>
  <si>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</si>
  <si>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</si>
  <si>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</si>
  <si>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</si>
  <si>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</si>
  <si>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</si>
  <si>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</si>
  <si>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</si>
  <si>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</si>
  <si>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</si>
  <si>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</si>
  <si>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</si>
  <si>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</si>
  <si>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</si>
  <si>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</si>
  <si>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</si>
  <si>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</si>
  <si>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</si>
  <si>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</si>
  <si>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</si>
  <si>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</si>
  <si>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</si>
  <si>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</si>
  <si>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</si>
  <si>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</si>
  <si>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</si>
  <si>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</si>
  <si>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</si>
  <si>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</si>
  <si>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</si>
  <si>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</si>
  <si>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</si>
  <si>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</si>
  <si>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</si>
  <si>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</si>
  <si>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</si>
  <si>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</si>
  <si>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</si>
  <si>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</si>
  <si>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</si>
  <si>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</si>
  <si>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</si>
  <si>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</si>
  <si>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</si>
  <si>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</si>
  <si>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</si>
  <si>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</si>
  <si>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</si>
  <si>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</si>
  <si>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</si>
  <si>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</si>
  <si>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</si>
  <si>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</si>
  <si>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</si>
  <si>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</si>
  <si>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</si>
  <si>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</si>
  <si>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</si>
  <si>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</si>
  <si>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</si>
  <si>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</si>
  <si>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</si>
  <si>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</si>
  <si>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</si>
  <si>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</si>
  <si>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</si>
  <si>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</si>
  <si>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</si>
  <si>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</si>
  <si>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</si>
  <si>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</si>
  <si>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</si>
  <si>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</si>
  <si>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</si>
  <si>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</si>
  <si>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</si>
  <si>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</si>
  <si>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</si>
  <si>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</si>
  <si>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</si>
  <si>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</si>
  <si>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</si>
  <si>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</si>
  <si>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</si>
  <si>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</si>
  <si>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</si>
  <si>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</si>
  <si>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</si>
  <si>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</si>
  <si>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</si>
  <si>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</si>
  <si>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</si>
  <si>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</si>
  <si>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</si>
  <si>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</si>
  <si>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</si>
  <si>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</si>
  <si>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</si>
  <si>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</si>
  <si>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</si>
  <si>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</si>
  <si>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</si>
  <si>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</si>
  <si>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</si>
  <si>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</si>
  <si>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</si>
  <si>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</si>
  <si>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</si>
  <si>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</si>
  <si>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</si>
  <si>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</si>
  <si>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</si>
  <si>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</si>
  <si>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</si>
  <si>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</si>
  <si>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</si>
  <si>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</si>
  <si>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</si>
  <si>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</si>
  <si>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</si>
  <si>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</si>
  <si>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</si>
  <si>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</si>
  <si>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</si>
  <si>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</si>
  <si>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</si>
  <si>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</si>
  <si>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</si>
  <si>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</si>
  <si>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</si>
  <si>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</si>
  <si>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</si>
  <si>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</si>
  <si>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</si>
  <si>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</si>
  <si>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</si>
  <si>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</si>
  <si>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</si>
  <si>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</si>
  <si>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</si>
  <si>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</si>
  <si>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</si>
  <si>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</si>
  <si>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</si>
  <si>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</si>
  <si>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</si>
  <si>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</si>
  <si>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</si>
  <si>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</si>
  <si>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</si>
  <si>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</si>
  <si>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</si>
  <si>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</si>
  <si>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</si>
  <si>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</si>
  <si>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</si>
  <si>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</si>
  <si>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</si>
  <si>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</si>
  <si>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</si>
  <si>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</si>
  <si>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</si>
  <si>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</si>
  <si>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</si>
  <si>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</si>
  <si>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</si>
  <si>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</si>
  <si>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</si>
  <si>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</si>
  <si>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</si>
  <si>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</si>
  <si>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</si>
  <si>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</si>
  <si>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</si>
  <si>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</si>
  <si>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</si>
  <si>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</si>
  <si>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</si>
  <si>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</si>
  <si>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</si>
  <si>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</si>
  <si>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</si>
  <si>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</si>
  <si>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</si>
  <si>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</si>
  <si>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</si>
  <si>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</si>
  <si>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</si>
  <si>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</si>
  <si>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</si>
  <si>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</si>
  <si>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</si>
  <si>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</si>
  <si>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</si>
  <si>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</si>
  <si>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</si>
  <si>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</si>
  <si>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</si>
  <si>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</si>
  <si>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</si>
  <si>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</si>
  <si>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</si>
  <si>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</si>
  <si>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</si>
  <si>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</si>
  <si>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</si>
  <si>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</si>
  <si>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</si>
  <si>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</si>
  <si>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</si>
  <si>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</si>
  <si>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</si>
  <si>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</si>
  <si>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</si>
  <si>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</si>
  <si>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</si>
  <si>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</si>
  <si>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</si>
  <si>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</si>
  <si>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</si>
  <si>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</si>
  <si>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</si>
  <si>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</si>
  <si>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</si>
  <si>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</si>
  <si>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</si>
  <si>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</si>
  <si>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</si>
  <si>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</si>
  <si>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</si>
  <si>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</si>
  <si>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</si>
  <si>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</si>
  <si>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</si>
  <si>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</si>
  <si>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</si>
  <si>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</si>
  <si>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</si>
  <si>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</si>
  <si>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</si>
  <si>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</si>
  <si>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</si>
  <si>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</si>
  <si>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</si>
  <si>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</si>
  <si>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</si>
  <si>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</si>
  <si>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</si>
  <si>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</si>
  <si>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</si>
  <si>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</si>
  <si>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</si>
  <si>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</si>
  <si>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</si>
  <si>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</si>
  <si>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</si>
  <si>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</si>
  <si>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</si>
  <si>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</si>
  <si>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</si>
  <si>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</si>
  <si>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</si>
  <si>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</si>
  <si>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</si>
  <si>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</si>
  <si>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</si>
  <si>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</si>
  <si>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</si>
  <si>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</si>
  <si>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</si>
  <si>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</si>
  <si>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</si>
  <si>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</si>
  <si>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</si>
  <si>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</si>
  <si>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</si>
  <si>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</si>
  <si>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</si>
  <si>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</si>
  <si>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</si>
  <si>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</si>
  <si>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</si>
  <si>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</si>
  <si>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</si>
  <si>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</si>
  <si>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</si>
  <si>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</si>
  <si>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</si>
  <si>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</si>
  <si>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</si>
  <si>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</si>
  <si>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</si>
  <si>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</si>
  <si>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</si>
  <si>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</si>
  <si>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</si>
  <si>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</si>
  <si>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</si>
  <si>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</si>
  <si>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</si>
  <si>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</si>
  <si>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</si>
  <si>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</si>
  <si>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</si>
  <si>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</si>
  <si>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</si>
  <si>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</si>
  <si>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</si>
  <si>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</si>
  <si>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</si>
  <si>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</si>
  <si>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</si>
  <si>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</si>
  <si>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</si>
  <si>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</si>
  <si>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</si>
  <si>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</si>
  <si>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</si>
  <si>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</si>
  <si>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</si>
  <si>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</si>
  <si>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</si>
  <si>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</si>
  <si>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</si>
  <si>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</si>
  <si>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</si>
  <si>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</si>
  <si>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</si>
  <si>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</si>
  <si>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</si>
  <si>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</si>
  <si>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</si>
  <si>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</si>
  <si>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</si>
  <si>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</si>
  <si>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</si>
  <si>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</si>
  <si>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</si>
  <si>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</si>
  <si>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</si>
  <si>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</si>
  <si>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</si>
  <si>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</si>
  <si>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</si>
  <si>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</si>
  <si>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</si>
  <si>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</si>
  <si>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</si>
  <si>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</si>
  <si>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</si>
  <si>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</si>
  <si>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</si>
  <si>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</si>
  <si>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</si>
  <si>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</si>
  <si>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</si>
  <si>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</si>
  <si>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</si>
  <si>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</si>
  <si>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</si>
  <si>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</si>
  <si>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</si>
  <si>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</si>
  <si>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</si>
  <si>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</si>
  <si>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</si>
  <si>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</si>
  <si>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</si>
  <si>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</si>
  <si>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</si>
  <si>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</si>
  <si>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</si>
  <si>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</si>
  <si>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</si>
  <si>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</si>
  <si>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</si>
  <si>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</si>
  <si>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</si>
  <si>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</si>
  <si>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</si>
  <si>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</si>
  <si>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</si>
  <si>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</si>
  <si>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</si>
  <si>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</si>
  <si>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</si>
  <si>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</si>
  <si>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</si>
  <si>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</si>
  <si>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</si>
  <si>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</si>
  <si>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</si>
  <si>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</si>
  <si>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</si>
  <si>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</si>
  <si>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</si>
  <si>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</si>
  <si>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</si>
  <si>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</si>
  <si>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</si>
  <si>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</si>
  <si>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</si>
  <si>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</si>
  <si>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</si>
  <si>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</si>
  <si>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</si>
  <si>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</si>
  <si>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</si>
  <si>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</si>
  <si>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</si>
  <si>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</si>
  <si>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</si>
  <si>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</si>
  <si>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</si>
  <si>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</si>
  <si>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</si>
  <si>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</si>
  <si>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</si>
  <si>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</si>
  <si>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</si>
  <si>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</si>
  <si>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</si>
  <si>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</si>
  <si>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</si>
  <si>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</si>
  <si>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</si>
  <si>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</si>
  <si>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</si>
  <si>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</si>
  <si>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</si>
  <si>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</si>
  <si>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</si>
  <si>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</si>
  <si>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</si>
  <si>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</si>
  <si>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</si>
  <si>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</si>
  <si>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</si>
  <si>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</si>
  <si>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</si>
  <si>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</si>
  <si>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</si>
  <si>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</si>
  <si>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</si>
  <si>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</si>
  <si>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</si>
  <si>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</si>
  <si>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</si>
  <si>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</si>
  <si>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</si>
  <si>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</si>
  <si>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</si>
  <si>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</si>
  <si>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</si>
  <si>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</si>
  <si>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</si>
  <si>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</si>
  <si>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</si>
  <si>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</si>
  <si>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</si>
  <si>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</si>
  <si>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</si>
  <si>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</si>
  <si>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</si>
  <si>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</si>
  <si>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</si>
  <si>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</si>
  <si>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</si>
  <si>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</si>
  <si>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</si>
  <si>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</si>
  <si>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</si>
  <si>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</si>
  <si>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</si>
  <si>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</si>
  <si>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</si>
  <si>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</si>
  <si>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</si>
  <si>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</si>
  <si>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</si>
  <si>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</si>
  <si>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</si>
  <si>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</si>
  <si>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</si>
  <si>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</si>
  <si>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</si>
  <si>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</si>
  <si>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</si>
  <si>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</si>
  <si>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</si>
  <si>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</si>
  <si>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</si>
  <si>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</si>
  <si>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</si>
  <si>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</si>
  <si>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</si>
  <si>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</si>
  <si>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</si>
  <si>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</si>
  <si>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</si>
  <si>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</si>
  <si>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</si>
  <si>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</si>
  <si>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</si>
  <si>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</si>
  <si>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</si>
  <si>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</si>
  <si>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</si>
  <si>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</si>
  <si>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</si>
  <si>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</si>
  <si>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</si>
  <si>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</si>
  <si>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</si>
  <si>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</si>
  <si>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</si>
  <si>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</si>
  <si>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</si>
  <si>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</si>
  <si>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</si>
  <si>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</si>
  <si>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</si>
  <si>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</si>
  <si>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</si>
  <si>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</si>
  <si>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</si>
  <si>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</si>
  <si>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</si>
  <si>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</si>
  <si>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</si>
  <si>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</si>
  <si>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</si>
  <si>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</si>
  <si>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</si>
  <si>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</si>
  <si>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</si>
  <si>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</si>
  <si>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</si>
  <si>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</si>
  <si>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</si>
  <si>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</si>
  <si>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</si>
  <si>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</si>
  <si>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</si>
  <si>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</si>
  <si>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</si>
  <si>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</si>
  <si>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</si>
  <si>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</si>
  <si>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</si>
  <si>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</si>
  <si>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</si>
  <si>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</si>
  <si>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</si>
  <si>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</si>
  <si>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</si>
  <si>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</si>
  <si>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</si>
  <si>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</si>
  <si>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</si>
  <si>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</si>
  <si>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</si>
  <si>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</si>
  <si>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</si>
  <si>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</si>
  <si>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</si>
  <si>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</si>
  <si>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</si>
  <si>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</si>
  <si>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</si>
  <si>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</si>
  <si>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</si>
  <si>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</si>
  <si>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</si>
  <si>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</si>
  <si>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</si>
  <si>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</si>
  <si>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</si>
  <si>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</si>
  <si>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</si>
  <si>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</si>
  <si>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</si>
  <si>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</si>
  <si>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</si>
  <si>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</si>
  <si>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</si>
  <si>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</si>
  <si>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</si>
  <si>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</si>
  <si>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</si>
  <si>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</si>
  <si>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</si>
  <si>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</si>
  <si>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</si>
  <si>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</si>
  <si>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</si>
  <si>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</si>
  <si>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</si>
  <si>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</si>
  <si>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</si>
  <si>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</si>
  <si>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</si>
  <si>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</si>
  <si>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</si>
  <si>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</si>
  <si>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</si>
  <si>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</si>
  <si>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</si>
  <si>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</si>
  <si>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</si>
  <si>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</si>
  <si>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</si>
  <si>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</si>
  <si>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</si>
  <si>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</si>
  <si>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</si>
  <si>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</si>
  <si>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</si>
  <si>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</si>
  <si>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</si>
  <si>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</si>
  <si>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</si>
  <si>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</si>
  <si>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</si>
  <si>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</si>
  <si>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</si>
  <si>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</si>
  <si>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</si>
  <si>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</si>
  <si>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</si>
  <si>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</si>
  <si>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</si>
  <si>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</si>
  <si>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</si>
  <si>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</si>
  <si>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</si>
  <si>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</si>
  <si>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</si>
  <si>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</si>
  <si>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</si>
  <si>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</si>
  <si>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</si>
  <si>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</si>
  <si>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</si>
  <si>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</si>
  <si>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</si>
  <si>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</si>
  <si>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</si>
  <si>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</si>
  <si>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</si>
  <si>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</si>
  <si>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</si>
  <si>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</si>
  <si>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</si>
  <si>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</si>
  <si>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</si>
  <si>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</si>
  <si>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</si>
  <si>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</si>
  <si>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</si>
  <si>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</si>
  <si>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</si>
  <si>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</si>
  <si>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</si>
  <si>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</si>
  <si>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</si>
  <si>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</si>
  <si>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</si>
  <si>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</si>
  <si>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</si>
  <si>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</si>
  <si>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</si>
  <si>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</si>
  <si>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</si>
  <si>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</si>
  <si>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</si>
  <si>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</si>
  <si>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</si>
  <si>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</si>
  <si>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</si>
  <si>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</si>
  <si>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</si>
  <si>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</si>
  <si>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</si>
  <si>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</si>
  <si>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</si>
  <si>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</si>
  <si>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</si>
  <si>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</si>
  <si>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</si>
  <si>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</si>
  <si>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</si>
  <si>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</si>
  <si>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</si>
  <si>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</si>
  <si>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</si>
  <si>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</si>
  <si>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</si>
  <si>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</si>
  <si>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</si>
  <si>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</si>
  <si>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</si>
  <si>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</si>
  <si>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</si>
  <si>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</si>
  <si>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</si>
  <si>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</si>
  <si>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</si>
  <si>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</si>
  <si>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</si>
  <si>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</si>
  <si>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</si>
  <si>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</si>
  <si>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</si>
  <si>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</si>
  <si>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</si>
  <si>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</si>
  <si>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</si>
  <si>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</si>
  <si>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</si>
  <si>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</si>
  <si>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</si>
  <si>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</si>
  <si>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</si>
  <si>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</si>
  <si>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</si>
  <si>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</si>
  <si>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</si>
  <si>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</si>
  <si>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</si>
  <si>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</si>
  <si>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</si>
  <si>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</si>
  <si>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</si>
  <si>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</si>
  <si>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</si>
  <si>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</si>
  <si>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</si>
  <si>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</si>
  <si>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</si>
  <si>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</si>
  <si>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</si>
  <si>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</si>
  <si>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</si>
  <si>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</si>
  <si>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</si>
  <si>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</si>
  <si>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</si>
  <si>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</si>
  <si>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</si>
  <si>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</si>
  <si>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</si>
  <si>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</si>
  <si>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</si>
  <si>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</si>
  <si>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</si>
  <si>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</si>
  <si>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</si>
  <si>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</si>
  <si>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</si>
  <si>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</si>
  <si>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</si>
  <si>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</si>
  <si>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</si>
  <si>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</si>
  <si>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</si>
  <si>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</si>
  <si>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</si>
  <si>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</si>
  <si>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</si>
  <si>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</si>
  <si>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</si>
  <si>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</si>
  <si>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</si>
  <si>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</si>
  <si>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</si>
  <si>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</si>
  <si>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</si>
  <si>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</si>
  <si>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</si>
  <si>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</si>
  <si>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</si>
  <si>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</si>
  <si>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</si>
  <si>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</si>
  <si>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</si>
  <si>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</si>
  <si>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</si>
  <si>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</si>
  <si>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</si>
  <si>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</si>
  <si>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</si>
  <si>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</si>
  <si>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</si>
  <si>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</si>
  <si>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</si>
  <si>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</si>
  <si>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</si>
  <si>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</si>
  <si>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</si>
  <si>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</si>
  <si>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</si>
  <si>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</si>
  <si>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</si>
  <si>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</si>
  <si>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</si>
  <si>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</si>
  <si>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</si>
  <si>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</si>
  <si>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</si>
  <si>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</si>
  <si>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</si>
  <si>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</si>
  <si>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</si>
  <si>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</si>
  <si>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</si>
  <si>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</si>
  <si>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</si>
  <si>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</si>
  <si>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</si>
  <si>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</si>
  <si>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</si>
  <si>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</si>
  <si>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</si>
  <si>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</si>
  <si>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</si>
  <si>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</si>
  <si>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</si>
  <si>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</si>
  <si>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</si>
  <si>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</si>
  <si>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</si>
  <si>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</si>
  <si>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</si>
  <si>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</si>
  <si>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</si>
  <si>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</si>
  <si>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</si>
  <si>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</si>
  <si>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</si>
  <si>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</si>
  <si>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</si>
  <si>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</si>
  <si>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</si>
  <si>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</si>
  <si>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</si>
  <si>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</si>
  <si>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</si>
  <si>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</si>
  <si>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</si>
  <si>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</si>
  <si>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</si>
  <si>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</si>
  <si>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</si>
  <si>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</si>
  <si>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</si>
  <si>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</si>
  <si>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</si>
  <si>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</si>
  <si>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</si>
  <si>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</si>
  <si>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</si>
  <si>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</si>
  <si>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</si>
  <si>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</si>
  <si>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</si>
  <si>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</si>
  <si>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</si>
  <si>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</si>
  <si>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</si>
  <si>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</si>
  <si>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</si>
  <si>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</si>
  <si>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</si>
  <si>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</si>
  <si>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</si>
  <si>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</si>
  <si>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</si>
  <si>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</si>
  <si>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</si>
  <si>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</si>
  <si>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</si>
  <si>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</si>
  <si>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</si>
  <si>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</si>
  <si>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</si>
  <si>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</si>
  <si>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</si>
  <si>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</si>
  <si>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</si>
  <si>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</si>
  <si>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</si>
  <si>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</si>
  <si>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</si>
  <si>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</si>
  <si>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</si>
  <si>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</si>
  <si>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</si>
  <si>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</si>
  <si>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</si>
  <si>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</si>
  <si>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</si>
  <si>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</si>
  <si>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</si>
  <si>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</si>
  <si>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</si>
  <si>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</si>
  <si>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</si>
  <si>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</si>
  <si>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</si>
  <si>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</si>
  <si>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</si>
  <si>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</si>
  <si>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</si>
  <si>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</si>
  <si>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</si>
  <si>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</si>
  <si>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</si>
  <si>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</si>
  <si>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</si>
  <si>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</si>
  <si>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</si>
  <si>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</si>
  <si>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</si>
  <si>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</si>
  <si>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</si>
  <si>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</si>
  <si>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</si>
  <si>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</si>
  <si>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</si>
  <si>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</si>
  <si>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</si>
  <si>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</si>
  <si>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</si>
  <si>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</si>
  <si>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</si>
  <si>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</si>
  <si>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</si>
  <si>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</si>
  <si>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</si>
  <si>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</si>
  <si>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</si>
  <si>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</si>
  <si>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</si>
  <si>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</si>
  <si>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</si>
  <si>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</si>
  <si>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</si>
  <si>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</si>
  <si>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</si>
  <si>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</si>
  <si>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</si>
  <si>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</si>
  <si>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</si>
  <si>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</si>
  <si>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</si>
  <si>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</si>
  <si>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</si>
  <si>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</si>
  <si>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</si>
  <si>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</si>
  <si>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</si>
  <si>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</si>
  <si>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</si>
  <si>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</si>
  <si>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</si>
  <si>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</si>
  <si>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</si>
  <si>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</si>
  <si>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</si>
  <si>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</si>
  <si>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</si>
  <si>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</si>
  <si>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</si>
  <si>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</si>
  <si>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</si>
  <si>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</si>
  <si>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</si>
  <si>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</si>
  <si>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</si>
  <si>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</si>
  <si>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</si>
  <si>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</si>
  <si>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</si>
  <si>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</si>
  <si>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</si>
  <si>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</si>
  <si>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</si>
  <si>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</si>
  <si>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</si>
  <si>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</si>
  <si>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</si>
  <si>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</si>
  <si>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</si>
  <si>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</si>
  <si>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</si>
  <si>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</si>
  <si>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</si>
  <si>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</si>
  <si>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</si>
  <si>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</si>
  <si>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</si>
  <si>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</si>
  <si>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</si>
  <si>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</si>
  <si>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</si>
  <si>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</si>
  <si>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</si>
  <si>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</si>
  <si>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</si>
  <si>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</si>
  <si>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</si>
  <si>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</si>
  <si>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</si>
  <si>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</si>
  <si>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</si>
  <si>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</si>
  <si>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</si>
  <si>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</si>
  <si>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</si>
  <si>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</si>
  <si>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</si>
  <si>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</si>
  <si>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</si>
  <si>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</si>
  <si>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</si>
  <si>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</si>
  <si>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</si>
  <si>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</si>
  <si>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</si>
  <si>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</si>
  <si>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</si>
  <si>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</si>
  <si>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</si>
  <si>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</si>
  <si>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</si>
  <si>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</si>
  <si>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</si>
  <si>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</si>
  <si>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</si>
  <si>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</si>
  <si>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</si>
  <si>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</si>
  <si>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</si>
  <si>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</si>
  <si>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</si>
  <si>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</si>
  <si>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</si>
  <si>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</si>
  <si>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</si>
  <si>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</si>
  <si>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</si>
  <si>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</si>
  <si>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</si>
  <si>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</si>
  <si>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</si>
  <si>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</si>
  <si>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</si>
  <si>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</si>
  <si>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</si>
  <si>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</si>
  <si>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</si>
  <si>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</si>
  <si>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</si>
  <si>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</si>
  <si>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</si>
  <si>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</si>
  <si>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</si>
  <si>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</si>
  <si>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</si>
  <si>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</si>
  <si>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</si>
  <si>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</si>
  <si>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</si>
  <si>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</si>
  <si>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</si>
  <si>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</si>
  <si>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</si>
  <si>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</si>
  <si>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</si>
  <si>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</si>
  <si>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</si>
  <si>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</si>
  <si>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</si>
  <si>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</si>
  <si>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</si>
  <si>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</si>
  <si>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</si>
  <si>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</si>
  <si>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</si>
  <si>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</si>
  <si>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</si>
  <si>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</si>
  <si>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</si>
  <si>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</si>
  <si>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</si>
  <si>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</si>
  <si>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</si>
  <si>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</si>
  <si>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</si>
  <si>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</si>
  <si>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</si>
  <si>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</si>
  <si>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</si>
  <si>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</si>
  <si>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</si>
  <si>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</si>
  <si>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</si>
  <si>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</si>
  <si>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</si>
  <si>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</si>
  <si>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</si>
  <si>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</si>
  <si>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</si>
  <si>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</si>
  <si>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</si>
  <si>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</si>
  <si>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</si>
  <si>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</si>
  <si>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</si>
  <si>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</si>
  <si>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</si>
  <si>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</si>
  <si>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</si>
  <si>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</si>
  <si>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</si>
  <si>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</si>
  <si>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</si>
  <si>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</si>
  <si>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</si>
  <si>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</si>
  <si>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</si>
  <si>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</si>
  <si>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</si>
  <si>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</si>
  <si>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</si>
  <si>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</si>
  <si>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</si>
  <si>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</si>
  <si>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</si>
  <si>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</si>
  <si>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</si>
  <si>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</si>
  <si>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</si>
  <si>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</si>
  <si>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</si>
  <si>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</si>
  <si>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</si>
  <si>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</si>
  <si>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</si>
  <si>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</si>
  <si>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</si>
  <si>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</si>
  <si>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</si>
  <si>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</si>
  <si>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</si>
  <si>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</si>
  <si>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</si>
  <si>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</si>
  <si>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</si>
  <si>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</si>
  <si>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</si>
  <si>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</si>
  <si>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</si>
  <si>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</si>
  <si>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</si>
  <si>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</si>
  <si>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</si>
  <si>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</si>
  <si>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</si>
  <si>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</si>
  <si>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</si>
  <si>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</si>
  <si>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</si>
  <si>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</si>
  <si>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</si>
  <si>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</si>
  <si>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</si>
  <si>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</si>
  <si>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</si>
  <si>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</si>
  <si>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</si>
  <si>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</si>
  <si>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</si>
  <si>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</si>
  <si>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</si>
  <si>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</si>
  <si>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</si>
  <si>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</si>
  <si>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</si>
  <si>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</si>
  <si>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</si>
  <si>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</si>
  <si>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</si>
  <si>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</si>
  <si>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</si>
  <si>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</si>
  <si>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</si>
  <si>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</si>
  <si>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</si>
  <si>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</si>
  <si>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</si>
  <si>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</si>
  <si>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</si>
  <si>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</si>
  <si>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</si>
  <si>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</si>
  <si>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</si>
  <si>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</si>
  <si>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</si>
  <si>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</si>
  <si>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</si>
  <si>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</si>
  <si>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</si>
  <si>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</si>
  <si>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</si>
  <si>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</si>
  <si>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</si>
  <si>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</si>
  <si>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</si>
  <si>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</si>
  <si>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</si>
  <si>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</si>
  <si>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</si>
  <si>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</si>
  <si>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</si>
  <si>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</si>
  <si>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</si>
  <si>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</si>
  <si>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</si>
  <si>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</si>
  <si>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</si>
  <si>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</si>
  <si>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</si>
  <si>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</si>
  <si>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</si>
  <si>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</si>
  <si>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</si>
  <si>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</si>
  <si>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</si>
  <si>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</si>
  <si>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</si>
  <si>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</si>
  <si>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</si>
  <si>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</si>
  <si>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</si>
  <si>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</si>
  <si>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</si>
  <si>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</si>
  <si>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</si>
  <si>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</si>
  <si>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</si>
  <si>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</si>
  <si>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</si>
  <si>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</si>
  <si>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</si>
  <si>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</si>
  <si>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</si>
  <si>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</si>
  <si>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</si>
  <si>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</si>
  <si>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</si>
  <si>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</si>
  <si>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</si>
  <si>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</si>
  <si>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</si>
  <si>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</si>
  <si>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</si>
  <si>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</si>
  <si>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</si>
  <si>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</si>
  <si>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</si>
  <si>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</si>
  <si>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</si>
  <si>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</si>
  <si>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</si>
  <si>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</si>
  <si>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</si>
  <si>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</si>
  <si>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</si>
  <si>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</si>
  <si>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</si>
  <si>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</si>
  <si>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</si>
  <si>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</si>
  <si>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</si>
  <si>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</si>
  <si>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</si>
  <si>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</si>
  <si>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</si>
  <si>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</si>
  <si>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</si>
  <si>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</si>
  <si>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</si>
  <si>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</si>
  <si>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</si>
  <si>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</si>
  <si>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</si>
  <si>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</si>
  <si>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</si>
  <si>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</si>
  <si>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</si>
  <si>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</si>
  <si>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</si>
  <si>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</si>
  <si>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</si>
  <si>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</si>
  <si>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</si>
  <si>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</si>
  <si>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</si>
  <si>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</si>
  <si>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</si>
  <si>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</si>
  <si>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</si>
  <si>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</si>
  <si>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</si>
  <si>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</si>
  <si>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</si>
  <si>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</si>
  <si>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</si>
  <si>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</si>
  <si>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</si>
  <si>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</si>
  <si>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</si>
  <si>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</si>
  <si>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</si>
  <si>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</si>
  <si>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</si>
  <si>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</si>
  <si>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</si>
  <si>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</si>
  <si>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</si>
  <si>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</si>
  <si>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</si>
  <si>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</si>
  <si>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</si>
  <si>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</si>
  <si>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</si>
  <si>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</si>
  <si>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</si>
  <si>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</si>
  <si>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</si>
  <si>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</si>
  <si>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</si>
  <si>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</si>
  <si>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</si>
  <si>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</si>
  <si>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</si>
  <si>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</si>
  <si>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</si>
  <si>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</si>
  <si>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</si>
  <si>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</si>
  <si>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</si>
  <si>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</si>
  <si>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</si>
  <si>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</si>
  <si>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</si>
  <si>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</si>
  <si>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</si>
  <si>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</si>
  <si>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</si>
  <si>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</si>
  <si>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</si>
  <si>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</si>
  <si>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</si>
  <si>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</si>
  <si>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</si>
  <si>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</si>
  <si>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</si>
  <si>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</si>
  <si>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</si>
  <si>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</si>
  <si>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</si>
  <si>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</si>
  <si>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</si>
  <si>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</si>
  <si>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</si>
  <si>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</si>
  <si>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</si>
  <si>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</si>
  <si>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</si>
  <si>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</si>
  <si>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</si>
  <si>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</si>
  <si>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</si>
  <si>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</si>
  <si>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</si>
  <si>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</si>
  <si>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</si>
  <si>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</si>
  <si>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</si>
  <si>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</si>
  <si>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</si>
  <si>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</si>
  <si>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</si>
  <si>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</si>
  <si>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</si>
  <si>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</si>
  <si>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</si>
  <si>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</si>
  <si>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</si>
  <si>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</si>
  <si>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</si>
  <si>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</si>
  <si>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</si>
  <si>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</si>
  <si>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</si>
  <si>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</si>
  <si>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</si>
  <si>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</si>
  <si>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</si>
  <si>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</si>
  <si>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</si>
  <si>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</si>
  <si>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</si>
  <si>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</si>
  <si>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</si>
  <si>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</si>
  <si>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</si>
  <si>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</si>
  <si>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</si>
  <si>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</si>
  <si>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</si>
  <si>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</si>
  <si>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</si>
  <si>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</si>
  <si>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</si>
  <si>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</si>
  <si>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</si>
  <si>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</si>
  <si>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</si>
  <si>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</si>
  <si>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</si>
  <si>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</si>
  <si>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</si>
  <si>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</si>
  <si>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</si>
  <si>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</si>
  <si>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</si>
  <si>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</si>
  <si>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</si>
  <si>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</si>
  <si>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</si>
  <si>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</si>
  <si>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</si>
  <si>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</si>
  <si>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</si>
  <si>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</si>
  <si>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</si>
  <si>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</si>
  <si>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</si>
  <si>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</si>
  <si>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</si>
  <si>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</si>
  <si>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</si>
  <si>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</si>
  <si>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</si>
  <si>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</si>
  <si>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</si>
  <si>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</si>
  <si>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</si>
  <si>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</si>
  <si>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</si>
  <si>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</si>
  <si>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</si>
  <si>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</si>
  <si>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</si>
  <si>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</si>
  <si>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</si>
  <si>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</si>
  <si>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</si>
  <si>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</si>
  <si>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</si>
  <si>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</si>
  <si>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</si>
  <si>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</si>
  <si>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</si>
  <si>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</si>
  <si>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</si>
  <si>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</si>
  <si>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</si>
  <si>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</si>
  <si>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</si>
  <si>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</si>
  <si>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</si>
  <si>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</si>
  <si>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</si>
  <si>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</si>
  <si>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</si>
  <si>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</si>
  <si>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</si>
  <si>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</si>
  <si>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</si>
  <si>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</si>
  <si>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</si>
  <si>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</si>
  <si>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</si>
  <si>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</si>
  <si>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</si>
  <si>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</si>
  <si>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</si>
  <si>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</si>
  <si>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</si>
  <si>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</si>
  <si>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</si>
  <si>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</si>
  <si>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</si>
  <si>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</si>
  <si>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</si>
  <si>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</si>
  <si>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</si>
  <si>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</si>
  <si>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</si>
  <si>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</si>
  <si>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</si>
  <si>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</si>
  <si>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</si>
  <si>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</si>
  <si>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</si>
  <si>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</si>
  <si>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</si>
  <si>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</si>
  <si>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</si>
  <si>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</si>
  <si>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</si>
  <si>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</si>
  <si>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</si>
  <si>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</si>
  <si>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</si>
  <si>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</si>
  <si>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</si>
  <si>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</si>
  <si>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</si>
  <si>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</si>
  <si>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</si>
  <si>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</si>
  <si>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</si>
  <si>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</si>
  <si>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</si>
  <si>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</si>
  <si>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</si>
  <si>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</si>
  <si>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</si>
  <si>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</si>
  <si>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</si>
  <si>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</si>
  <si>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</si>
  <si>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</si>
  <si>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</si>
  <si>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</si>
  <si>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</si>
  <si>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</si>
  <si>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</si>
  <si>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</si>
  <si>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</si>
  <si>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</si>
  <si>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</si>
  <si>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</si>
  <si>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</si>
  <si>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</si>
  <si>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</si>
  <si>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</si>
  <si>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</si>
  <si>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</si>
  <si>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</si>
  <si>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</si>
  <si>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</si>
  <si>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</si>
  <si>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</si>
  <si>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</si>
  <si>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</si>
  <si>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</si>
  <si>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</si>
  <si>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</si>
  <si>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</si>
  <si>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</si>
  <si>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</si>
  <si>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</si>
  <si>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</si>
  <si>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</si>
  <si>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</si>
  <si>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</si>
  <si>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</si>
  <si>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</si>
  <si>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</si>
  <si>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</si>
  <si>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</si>
  <si>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</si>
  <si>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</si>
  <si>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</si>
  <si>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</si>
  <si>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</si>
  <si>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</si>
  <si>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</si>
  <si>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</si>
  <si>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</si>
  <si>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</si>
  <si>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</si>
  <si>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</si>
  <si>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</si>
  <si>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</si>
  <si>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</si>
  <si>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</si>
  <si>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</si>
  <si>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</si>
  <si>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</si>
  <si>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</si>
  <si>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</si>
  <si>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</si>
  <si>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</si>
  <si>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</si>
  <si>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</si>
  <si>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</si>
  <si>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</si>
  <si>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</si>
  <si>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</si>
  <si>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</si>
  <si>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</si>
  <si>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</si>
  <si>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</si>
  <si>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</si>
  <si>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</si>
  <si>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</si>
  <si>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</si>
  <si>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</si>
  <si>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</si>
  <si>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</si>
  <si>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</si>
  <si>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</si>
  <si>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</si>
  <si>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</si>
  <si>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</si>
  <si>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</si>
  <si>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</si>
  <si>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</si>
  <si>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</si>
  <si>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</si>
  <si>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</si>
  <si>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</si>
  <si>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</si>
  <si>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</si>
  <si>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</si>
  <si>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</si>
  <si>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</si>
  <si>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</si>
  <si>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</si>
  <si>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</si>
  <si>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</si>
  <si>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</si>
  <si>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</si>
  <si>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</si>
  <si>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</si>
  <si>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</si>
  <si>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</si>
  <si>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</si>
  <si>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</si>
  <si>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</si>
  <si>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</si>
  <si>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</si>
  <si>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</si>
  <si>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</si>
  <si>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</si>
  <si>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</si>
  <si>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</si>
  <si>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</si>
  <si>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</si>
  <si>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</si>
  <si>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</si>
  <si>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</si>
  <si>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</si>
  <si>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</si>
  <si>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</si>
  <si>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</si>
  <si>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</si>
  <si>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</si>
  <si>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</si>
  <si>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</si>
  <si>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</si>
  <si>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</si>
  <si>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</si>
  <si>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</si>
  <si>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</si>
  <si>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</si>
  <si>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</si>
  <si>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</si>
  <si>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</si>
  <si>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</si>
  <si>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</si>
  <si>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</si>
  <si>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</si>
  <si>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</si>
  <si>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</si>
  <si>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</si>
  <si>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</si>
  <si>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</si>
  <si>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</si>
  <si>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</si>
  <si>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</si>
  <si>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</si>
  <si>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</si>
  <si>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</si>
  <si>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</si>
  <si>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</si>
  <si>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</si>
  <si>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</si>
  <si>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</si>
  <si>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</si>
  <si>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</si>
  <si>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</si>
  <si>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</si>
  <si>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</si>
  <si>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</si>
  <si>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</si>
  <si>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</si>
  <si>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</si>
  <si>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</si>
  <si>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</si>
  <si>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</si>
  <si>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</si>
  <si>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</si>
  <si>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</si>
  <si>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</si>
  <si>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</si>
  <si>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</si>
  <si>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</si>
  <si>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</si>
  <si>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</si>
  <si>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</si>
  <si>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</si>
  <si>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</si>
  <si>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</si>
  <si>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</si>
  <si>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</si>
  <si>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</si>
  <si>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</si>
  <si>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</si>
  <si>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</si>
  <si>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</si>
  <si>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</si>
  <si>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</si>
  <si>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</si>
  <si>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</si>
  <si>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</si>
  <si>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</si>
  <si>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</si>
  <si>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</si>
  <si>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</si>
  <si>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</si>
  <si>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</si>
  <si>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</si>
  <si>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</si>
  <si>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</si>
  <si>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</si>
  <si>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</si>
  <si>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</si>
  <si>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</si>
  <si>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</si>
  <si>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</si>
  <si>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</si>
  <si>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</si>
  <si>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</si>
  <si>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</si>
  <si>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</si>
  <si>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</si>
  <si>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</si>
  <si>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</si>
  <si>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</si>
  <si>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</si>
  <si>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</si>
  <si>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</si>
  <si>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</si>
  <si>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</si>
  <si>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</si>
  <si>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</si>
  <si>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</si>
  <si>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</si>
  <si>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</si>
  <si>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</si>
  <si>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</si>
  <si>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</si>
  <si>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</si>
  <si>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</si>
  <si>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</si>
  <si>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</si>
  <si>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</si>
  <si>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</si>
  <si>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</si>
  <si>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</si>
  <si>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</si>
  <si>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</si>
  <si>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</si>
  <si>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</si>
  <si>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</si>
  <si>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</si>
  <si>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</si>
  <si>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</si>
  <si>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</si>
  <si>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</si>
  <si>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</si>
  <si>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</si>
  <si>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</si>
  <si>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</si>
  <si>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</si>
  <si>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</si>
  <si>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</si>
  <si>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</si>
  <si>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</si>
  <si>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</si>
  <si>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</si>
  <si>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</si>
  <si>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</si>
  <si>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</si>
  <si>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</si>
  <si>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</si>
  <si>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</si>
  <si>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</si>
  <si>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</si>
  <si>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</si>
  <si>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</si>
  <si>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</si>
  <si>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</si>
  <si>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</si>
  <si>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</si>
  <si>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</si>
  <si>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</si>
  <si>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</si>
  <si>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</si>
  <si>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</si>
  <si>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</si>
  <si>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</si>
  <si>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</si>
  <si>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</si>
  <si>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</si>
  <si>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</si>
  <si>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</si>
  <si>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</si>
  <si>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</si>
  <si>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</si>
  <si>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</si>
  <si>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</si>
  <si>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</si>
  <si>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</si>
  <si>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</si>
  <si>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</si>
  <si>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</si>
  <si>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</si>
  <si>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</si>
  <si>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</si>
  <si>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</si>
  <si>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</si>
  <si>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</si>
  <si>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</si>
  <si>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</si>
  <si>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</si>
  <si>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</si>
  <si>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</si>
  <si>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</si>
  <si>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</si>
  <si>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</si>
  <si>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</si>
  <si>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</si>
  <si>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</si>
  <si>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</si>
  <si>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</si>
  <si>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</si>
  <si>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</si>
  <si>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</si>
  <si>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</si>
  <si>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</si>
  <si>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</si>
  <si>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</si>
  <si>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</si>
  <si>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</si>
  <si>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</si>
  <si>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</si>
  <si>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</si>
  <si>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</si>
  <si>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</si>
  <si>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</si>
  <si>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</si>
  <si>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</si>
  <si>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</si>
  <si>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</si>
  <si>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</si>
  <si>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</si>
  <si>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</si>
  <si>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</si>
  <si>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</si>
  <si>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</si>
  <si>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</si>
  <si>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</si>
  <si>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</si>
  <si>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</si>
  <si>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</si>
  <si>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</si>
  <si>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</si>
  <si>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</si>
  <si>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</si>
  <si>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</si>
  <si>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</si>
  <si>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</si>
  <si>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</si>
  <si>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</si>
  <si>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</si>
  <si>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</si>
  <si>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</si>
  <si>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</si>
  <si>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</si>
  <si>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</si>
  <si>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</si>
  <si>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</si>
  <si>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</si>
  <si>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</si>
  <si>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</si>
  <si>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</si>
  <si>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</si>
  <si>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</si>
  <si>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</si>
  <si>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</si>
  <si>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</si>
  <si>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</si>
  <si>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</si>
  <si>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</si>
  <si>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</si>
  <si>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</si>
  <si>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</si>
  <si>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</si>
  <si>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</si>
  <si>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</si>
  <si>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</si>
  <si>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</si>
  <si>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</si>
  <si>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</si>
  <si>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</si>
  <si>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</si>
  <si>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</si>
  <si>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</si>
  <si>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</si>
  <si>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</si>
  <si>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</si>
  <si>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</si>
  <si>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</si>
  <si>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</si>
  <si>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</si>
  <si>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</si>
  <si>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</si>
  <si>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</si>
  <si>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</si>
  <si>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</si>
  <si>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</si>
  <si>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</si>
  <si>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</si>
  <si>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</si>
  <si>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</si>
  <si>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</si>
  <si>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</si>
  <si>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</si>
  <si>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</si>
  <si>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</si>
  <si>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</si>
  <si>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</si>
  <si>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</si>
  <si>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</si>
  <si>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</si>
  <si>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</si>
  <si>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</si>
  <si>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</si>
  <si>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</si>
  <si>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</si>
  <si>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</si>
  <si>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</si>
  <si>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</si>
  <si>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</si>
  <si>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</si>
  <si>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</si>
  <si>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</si>
  <si>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</si>
  <si>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</si>
  <si>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</si>
  <si>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</si>
  <si>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</si>
  <si>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</si>
  <si>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</si>
  <si>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</si>
  <si>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</si>
  <si>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</si>
  <si>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</si>
  <si>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</si>
  <si>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</si>
  <si>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</si>
  <si>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</si>
  <si>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</si>
  <si>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</si>
  <si>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</si>
  <si>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</si>
  <si>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</si>
  <si>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</si>
  <si>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</si>
  <si>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</si>
  <si>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</si>
  <si>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</si>
  <si>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</si>
  <si>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</si>
  <si>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</si>
  <si>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</si>
  <si>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</si>
  <si>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</si>
  <si>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</si>
  <si>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</si>
  <si>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</si>
  <si>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</si>
  <si>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</si>
  <si>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</si>
  <si>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</si>
  <si>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</si>
  <si>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</si>
  <si>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</si>
  <si>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</si>
  <si>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</si>
  <si>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</si>
  <si>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</si>
  <si>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</si>
  <si>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</si>
  <si>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</si>
  <si>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</si>
  <si>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</si>
  <si>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</si>
  <si>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</si>
  <si>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</si>
  <si>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</si>
  <si>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</si>
  <si>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</si>
  <si>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</si>
  <si>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</si>
  <si>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</si>
  <si>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</si>
  <si>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</si>
  <si>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</si>
  <si>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</si>
  <si>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</si>
  <si>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</si>
  <si>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</si>
  <si>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</si>
  <si>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</si>
  <si>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</si>
  <si>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</si>
  <si>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</si>
  <si>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</si>
  <si>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</si>
  <si>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</si>
  <si>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</si>
  <si>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</si>
  <si>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</si>
  <si>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</si>
  <si>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</si>
  <si>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</si>
  <si>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</si>
  <si>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</si>
  <si>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</si>
  <si>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</si>
  <si>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</si>
  <si>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</si>
  <si>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</si>
  <si>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</si>
  <si>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</si>
  <si>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</si>
  <si>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</si>
  <si>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</si>
  <si>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</si>
  <si>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</si>
  <si>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</si>
  <si>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</si>
  <si>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</si>
  <si>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</si>
  <si>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</si>
  <si>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</si>
  <si>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</si>
  <si>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</si>
  <si>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</si>
  <si>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</si>
  <si>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</si>
  <si>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</si>
  <si>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</si>
  <si>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</si>
  <si>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</si>
  <si>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</si>
  <si>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</si>
  <si>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</si>
  <si>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</si>
  <si>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</si>
  <si>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</si>
  <si>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</si>
  <si>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</si>
  <si>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</si>
  <si>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</si>
  <si>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</si>
  <si>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</si>
  <si>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</si>
  <si>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</si>
  <si>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</si>
  <si>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</si>
  <si>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</si>
  <si>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</si>
  <si>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</si>
  <si>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</si>
  <si>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</si>
  <si>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</si>
  <si>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</si>
  <si>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</si>
  <si>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</si>
  <si>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</si>
  <si>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</si>
  <si>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</si>
  <si>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</si>
  <si>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</si>
  <si>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</si>
  <si>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</si>
  <si>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</si>
  <si>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</si>
  <si>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</si>
  <si>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</si>
  <si>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</si>
  <si>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</si>
  <si>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</si>
  <si>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</si>
  <si>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</si>
  <si>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</si>
  <si>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</si>
  <si>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</si>
  <si>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</si>
  <si>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</si>
  <si>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</si>
  <si>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</si>
  <si>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</si>
  <si>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</si>
  <si>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</si>
  <si>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</si>
  <si>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</si>
  <si>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</si>
  <si>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</si>
  <si>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</si>
  <si>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</si>
  <si>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</si>
  <si>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</si>
  <si>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</si>
  <si>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</si>
  <si>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</si>
  <si>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</si>
  <si>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</si>
  <si>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</si>
  <si>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</si>
  <si>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</si>
  <si>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</si>
  <si>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</si>
  <si>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</si>
  <si>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</si>
  <si>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</si>
  <si>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</si>
  <si>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</si>
  <si>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</si>
  <si>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</si>
  <si>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</si>
  <si>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</si>
  <si>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</si>
  <si>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</si>
  <si>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</si>
  <si>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</si>
  <si>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</si>
  <si>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</si>
  <si>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</si>
  <si>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</si>
  <si>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</si>
  <si>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</si>
  <si>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</si>
  <si>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</si>
  <si>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</si>
  <si>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</si>
  <si>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</si>
  <si>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</si>
  <si>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</si>
  <si>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</si>
  <si>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</si>
  <si>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</si>
  <si>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</si>
  <si>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</si>
  <si>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</si>
  <si>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</si>
  <si>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</si>
  <si>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</si>
  <si>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</si>
  <si>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</si>
  <si>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</si>
  <si>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</si>
  <si>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</si>
  <si>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</si>
  <si>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</si>
  <si>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</si>
  <si>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</si>
  <si>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</si>
  <si>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</si>
  <si>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</si>
  <si>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</si>
  <si>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</si>
  <si>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</si>
  <si>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</si>
  <si>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</si>
  <si>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</si>
  <si>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</si>
  <si>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</si>
  <si>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</si>
  <si>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</si>
  <si>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</si>
  <si>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</si>
  <si>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</si>
  <si>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</si>
  <si>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</si>
  <si>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</si>
  <si>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</si>
  <si>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</si>
  <si>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</si>
  <si>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</si>
  <si>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</si>
  <si>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</si>
  <si>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</si>
  <si>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</si>
  <si>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</si>
  <si>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</si>
  <si>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</si>
  <si>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</si>
  <si>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</si>
  <si>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</si>
  <si>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</si>
  <si>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</si>
  <si>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</si>
  <si>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</si>
  <si>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</si>
  <si>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</si>
  <si>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</si>
  <si>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</si>
  <si>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</si>
  <si>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</si>
  <si>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</si>
  <si>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</si>
  <si>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</si>
  <si>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</si>
  <si>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</si>
  <si>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</si>
  <si>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</si>
  <si>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</si>
  <si>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</si>
  <si>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</si>
  <si>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</si>
  <si>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</si>
  <si>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</si>
  <si>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</si>
  <si>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</si>
  <si>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</si>
  <si>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</si>
  <si>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</si>
  <si>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</si>
  <si>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</si>
  <si>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</si>
  <si>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</si>
  <si>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</si>
  <si>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</si>
  <si>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</si>
  <si>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</si>
  <si>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</si>
  <si>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</si>
  <si>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</si>
  <si>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</si>
  <si>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</si>
  <si>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</si>
  <si>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</si>
  <si>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</si>
  <si>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</si>
  <si>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</si>
  <si>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</si>
  <si>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</si>
  <si>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</si>
  <si>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</si>
  <si>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</si>
  <si>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</si>
  <si>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</si>
  <si>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</si>
  <si>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</si>
  <si>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</si>
  <si>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</si>
  <si>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</si>
  <si>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</si>
  <si>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</si>
  <si>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</si>
  <si>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</si>
  <si>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</si>
  <si>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</si>
  <si>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</si>
  <si>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</si>
  <si>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</si>
  <si>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</si>
  <si>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</si>
  <si>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</si>
  <si>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</si>
  <si>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</si>
  <si>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</si>
  <si>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</si>
  <si>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</si>
  <si>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</si>
  <si>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</si>
  <si>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</si>
  <si>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</si>
  <si>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</si>
  <si>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</si>
  <si>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</si>
  <si>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</si>
  <si>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</si>
  <si>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</si>
  <si>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</si>
  <si>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</si>
  <si>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</si>
  <si>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</si>
  <si>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</si>
  <si>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</si>
  <si>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</si>
  <si>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</si>
  <si>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</si>
  <si>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</si>
  <si>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</si>
  <si>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</si>
  <si>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</si>
  <si>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</si>
  <si>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</si>
  <si>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</si>
  <si>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</si>
  <si>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</si>
  <si>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</si>
  <si>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</si>
  <si>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</si>
  <si>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</si>
  <si>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</si>
  <si>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</si>
  <si>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</si>
  <si>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</si>
  <si>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</si>
  <si>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</si>
  <si>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</si>
  <si>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</si>
  <si>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</si>
  <si>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</si>
  <si>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</si>
  <si>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</si>
  <si>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</si>
  <si>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</si>
  <si>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</si>
  <si>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</si>
  <si>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</si>
  <si>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</si>
  <si>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</si>
  <si>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</si>
  <si>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</si>
  <si>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</si>
  <si>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</si>
  <si>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</si>
  <si>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</si>
  <si>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</si>
  <si>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</si>
  <si>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</si>
  <si>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</si>
  <si>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</si>
  <si>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</si>
  <si>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</si>
  <si>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</si>
  <si>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</si>
  <si>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</si>
  <si>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</si>
  <si>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</si>
  <si>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</si>
  <si>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</si>
  <si>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</si>
  <si>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</si>
  <si>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</si>
  <si>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</si>
  <si>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</si>
  <si>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</si>
  <si>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</si>
  <si>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</si>
  <si>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</si>
  <si>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</si>
  <si>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</si>
  <si>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</si>
  <si>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</si>
  <si>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</si>
  <si>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</si>
  <si>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</si>
  <si>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</si>
  <si>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</si>
  <si>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</si>
  <si>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</si>
  <si>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</si>
  <si>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</si>
  <si>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</si>
  <si>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</si>
  <si>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</si>
  <si>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</si>
  <si>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</si>
  <si>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</si>
  <si>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</si>
  <si>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</si>
  <si>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</si>
  <si>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</si>
  <si>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</si>
  <si>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</si>
  <si>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</si>
  <si>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</si>
  <si>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</si>
  <si>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</si>
  <si>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</si>
  <si>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</si>
  <si>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</si>
  <si>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</si>
  <si>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</si>
  <si>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</si>
  <si>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</si>
  <si>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</si>
  <si>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</si>
  <si>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</si>
  <si>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</si>
  <si>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</si>
  <si>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</si>
  <si>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</si>
  <si>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</si>
  <si>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</si>
  <si>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</si>
  <si>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</si>
  <si>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</si>
  <si>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</si>
  <si>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</si>
  <si>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</si>
  <si>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</si>
  <si>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</si>
  <si>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</si>
  <si>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</si>
  <si>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</si>
  <si>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</si>
  <si>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</si>
  <si>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</si>
  <si>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</si>
  <si>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</si>
  <si>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</si>
  <si>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</si>
  <si>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</si>
  <si>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</si>
  <si>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</si>
  <si>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</si>
  <si>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</si>
  <si>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</si>
  <si>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</si>
  <si>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</si>
  <si>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</si>
  <si>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</si>
  <si>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</si>
  <si>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</si>
  <si>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</si>
  <si>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</si>
  <si>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</si>
  <si>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</si>
  <si>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</si>
  <si>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</si>
  <si>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</si>
  <si>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</si>
  <si>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</si>
  <si>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</si>
  <si>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</si>
  <si>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</si>
  <si>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</si>
  <si>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</si>
  <si>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</si>
  <si>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</si>
  <si>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</si>
  <si>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</si>
  <si>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</si>
  <si>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</si>
  <si>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</si>
  <si>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</si>
  <si>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</si>
  <si>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</si>
  <si>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</si>
  <si>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</si>
  <si>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</si>
  <si>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</si>
  <si>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</si>
  <si>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</si>
  <si>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</si>
  <si>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</si>
  <si>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</si>
  <si>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</si>
  <si>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</si>
  <si>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</si>
  <si>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</si>
  <si>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</si>
  <si>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</si>
  <si>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</si>
  <si>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</si>
  <si>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</si>
  <si>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</si>
  <si>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</si>
  <si>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</si>
  <si>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</si>
  <si>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</si>
  <si>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</si>
  <si>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</si>
  <si>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</si>
  <si>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</si>
  <si>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</si>
  <si>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</si>
  <si>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</si>
  <si>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</si>
  <si>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</si>
  <si>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</si>
  <si>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</si>
  <si>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</si>
  <si>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</si>
  <si>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</si>
  <si>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</si>
  <si>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</si>
  <si>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</si>
  <si>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</si>
  <si>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</si>
  <si>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</si>
  <si>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</si>
  <si>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</si>
  <si>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</si>
  <si>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</si>
  <si>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</si>
  <si>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</si>
  <si>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</si>
  <si>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</si>
  <si>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</si>
  <si>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</si>
  <si>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</si>
  <si>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</si>
  <si>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</si>
  <si>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</si>
  <si>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</si>
  <si>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</si>
  <si>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</si>
  <si>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</si>
  <si>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</si>
  <si>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</si>
  <si>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</si>
  <si>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</si>
  <si>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</si>
  <si>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</si>
  <si>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</si>
  <si>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</si>
  <si>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</si>
  <si>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</si>
  <si>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</si>
  <si>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</si>
  <si>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</si>
  <si>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</si>
  <si>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</si>
  <si>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</si>
  <si>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</si>
  <si>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</si>
  <si>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</si>
  <si>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</si>
  <si>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</si>
  <si>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</si>
  <si>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</si>
  <si>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</si>
  <si>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</si>
  <si>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</si>
  <si>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</si>
  <si>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</si>
  <si>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</si>
  <si>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</si>
  <si>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</si>
  <si>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</si>
  <si>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</si>
  <si>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</si>
  <si>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</si>
  <si>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</si>
  <si>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</si>
  <si>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</si>
  <si>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</si>
  <si>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</si>
  <si>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</si>
  <si>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</si>
  <si>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</si>
  <si>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</si>
  <si>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</si>
  <si>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</si>
  <si>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</si>
  <si>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</si>
  <si>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</si>
  <si>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</si>
  <si>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</si>
  <si>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</si>
  <si>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</si>
  <si>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</si>
  <si>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</si>
  <si>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</si>
  <si>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</si>
  <si>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</si>
  <si>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</si>
  <si>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</si>
  <si>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</si>
  <si>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</si>
  <si>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</si>
  <si>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</si>
  <si>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</si>
  <si>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</si>
  <si>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</si>
  <si>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</si>
  <si>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</si>
  <si>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</si>
  <si>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</si>
  <si>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</si>
  <si>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</si>
  <si>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</si>
  <si>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</si>
  <si>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</si>
  <si>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</si>
  <si>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</si>
  <si>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</si>
  <si>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</si>
  <si>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</si>
  <si>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</si>
  <si>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</si>
  <si>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</si>
  <si>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</si>
  <si>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</si>
  <si>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</si>
  <si>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</si>
  <si>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</si>
  <si>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</si>
  <si>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</si>
  <si>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</si>
  <si>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</si>
  <si>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</si>
  <si>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</si>
  <si>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</si>
  <si>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</si>
  <si>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</si>
  <si>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</si>
  <si>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</si>
  <si>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</si>
  <si>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</si>
  <si>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</si>
  <si>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</si>
  <si>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</si>
  <si>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</si>
  <si>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</si>
  <si>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</si>
  <si>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</si>
  <si>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</si>
  <si>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</si>
  <si>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</si>
  <si>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</si>
  <si>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</si>
  <si>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</si>
  <si>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</si>
  <si>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</si>
  <si>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</si>
  <si>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</si>
  <si>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</si>
  <si>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</si>
  <si>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</si>
  <si>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</si>
  <si>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</si>
  <si>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</si>
  <si>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</si>
  <si>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</si>
  <si>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</si>
  <si>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</si>
  <si>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</si>
  <si>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</si>
  <si>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</si>
  <si>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</si>
  <si>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</si>
  <si>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</si>
  <si>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</si>
  <si>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</si>
  <si>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</si>
  <si>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</si>
  <si>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</si>
  <si>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</si>
  <si>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</si>
  <si>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</si>
  <si>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</si>
  <si>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</si>
  <si>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</si>
  <si>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</si>
  <si>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</si>
  <si>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</si>
  <si>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</si>
  <si>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</si>
  <si>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</si>
  <si>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</si>
  <si>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</si>
  <si>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</si>
  <si>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</si>
  <si>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</si>
  <si>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</si>
  <si>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</si>
  <si>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</si>
  <si>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</si>
  <si>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</si>
  <si>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</si>
  <si>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</si>
  <si>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</si>
  <si>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</si>
  <si>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</si>
  <si>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</si>
  <si>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</si>
  <si>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</si>
  <si>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</si>
  <si>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</si>
  <si>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</si>
  <si>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</si>
  <si>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</si>
  <si>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</si>
  <si>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</si>
  <si>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</si>
  <si>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</si>
  <si>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</si>
  <si>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</si>
  <si>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</si>
  <si>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</si>
  <si>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</si>
  <si>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</si>
  <si>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</si>
  <si>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</si>
  <si>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</si>
  <si>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</si>
  <si>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</si>
  <si>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</si>
  <si>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</si>
  <si>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</si>
  <si>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</si>
  <si>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</si>
  <si>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</si>
  <si>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</si>
  <si>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</si>
  <si>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</si>
  <si>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</si>
  <si>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</si>
  <si>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</si>
  <si>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</si>
  <si>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</si>
  <si>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</si>
  <si>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</si>
  <si>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</si>
  <si>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</si>
  <si>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</si>
  <si>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</si>
  <si>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</si>
  <si>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</si>
  <si>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</si>
  <si>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</si>
  <si>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</si>
  <si>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</si>
  <si>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</si>
  <si>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</si>
  <si>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</si>
  <si>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</si>
  <si>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</si>
  <si>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</si>
  <si>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</si>
  <si>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</si>
  <si>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</si>
  <si>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</si>
  <si>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</si>
  <si>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</si>
  <si>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</si>
  <si>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</si>
  <si>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</si>
  <si>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</si>
  <si>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</si>
  <si>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</si>
  <si>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</si>
  <si>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</si>
  <si>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</si>
  <si>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</si>
  <si>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</si>
  <si>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</si>
  <si>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</si>
  <si>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</si>
  <si>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</si>
  <si>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</si>
  <si>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</si>
  <si>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</si>
  <si>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</si>
  <si>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</si>
  <si>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</si>
  <si>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</si>
  <si>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</si>
  <si>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</si>
  <si>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</si>
  <si>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</si>
  <si>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</si>
  <si>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</si>
  <si>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</si>
  <si>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</si>
  <si>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</si>
  <si>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</si>
  <si>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</si>
  <si>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</si>
  <si>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</si>
  <si>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</si>
  <si>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</si>
  <si>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</si>
  <si>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</si>
  <si>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</si>
  <si>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</si>
  <si>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</si>
  <si>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</si>
  <si>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</si>
  <si>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</si>
  <si>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</si>
  <si>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</si>
  <si>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</si>
  <si>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</si>
  <si>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</si>
  <si>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</si>
  <si>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</si>
  <si>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</si>
  <si>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</si>
  <si>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</si>
  <si>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</si>
  <si>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</si>
  <si>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</si>
  <si>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</si>
  <si>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</si>
  <si>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</si>
  <si>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</si>
  <si>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</si>
  <si>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</si>
  <si>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</si>
  <si>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</si>
  <si>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</si>
  <si>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</si>
  <si>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</si>
  <si>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</si>
  <si>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</si>
  <si>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</si>
  <si>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</si>
  <si>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</si>
  <si>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</si>
  <si>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</si>
  <si>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</si>
  <si>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</si>
  <si>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</si>
  <si>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</si>
  <si>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</si>
  <si>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</si>
  <si>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</si>
  <si>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</si>
  <si>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</si>
  <si>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</si>
  <si>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</si>
  <si>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</si>
  <si>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</si>
  <si>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</si>
  <si>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</si>
  <si>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</si>
  <si>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</si>
  <si>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</si>
  <si>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</si>
  <si>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</si>
  <si>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</si>
  <si>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</si>
  <si>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</si>
  <si>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</si>
  <si>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</si>
  <si>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</si>
  <si>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</si>
  <si>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</si>
  <si>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</si>
  <si>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</si>
  <si>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</si>
  <si>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</si>
  <si>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</si>
  <si>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</si>
  <si>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</si>
  <si>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</si>
  <si>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</si>
  <si>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</si>
  <si>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</si>
  <si>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</si>
  <si>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</si>
  <si>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</si>
  <si>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</si>
  <si>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</si>
  <si>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</si>
  <si>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</si>
  <si>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</si>
  <si>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</si>
  <si>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</si>
  <si>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</si>
  <si>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</si>
  <si>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</si>
  <si>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</si>
  <si>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</si>
  <si>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</si>
  <si>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</si>
  <si>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</si>
  <si>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</si>
  <si>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</si>
  <si>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</si>
  <si>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</si>
  <si>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</si>
  <si>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</si>
  <si>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</si>
  <si>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</si>
  <si>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</si>
  <si>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</si>
  <si>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</si>
  <si>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</si>
  <si>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</si>
  <si>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</si>
  <si>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</si>
  <si>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</si>
  <si>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</si>
  <si>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</si>
  <si>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</si>
  <si>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</si>
  <si>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</si>
  <si>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</si>
  <si>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</si>
  <si>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</si>
  <si>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</si>
  <si>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</si>
  <si>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</si>
  <si>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</si>
  <si>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</si>
  <si>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</si>
  <si>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</si>
  <si>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</si>
  <si>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</si>
  <si>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</si>
  <si>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</si>
  <si>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</si>
  <si>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</si>
  <si>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</si>
  <si>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</si>
  <si>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</si>
  <si>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</si>
  <si>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</si>
  <si>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</si>
  <si>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</si>
  <si>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</si>
  <si>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</si>
  <si>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</si>
  <si>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</si>
  <si>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</si>
  <si>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</si>
  <si>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</si>
  <si>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</si>
  <si>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</si>
  <si>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</si>
  <si>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</si>
  <si>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</si>
  <si>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</si>
  <si>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</si>
  <si>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</si>
  <si>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</si>
  <si>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</si>
  <si>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</si>
  <si>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</si>
  <si>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</si>
  <si>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</si>
  <si>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</si>
  <si>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</si>
  <si>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</si>
  <si>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</si>
  <si>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</si>
  <si>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</si>
  <si>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</si>
  <si>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</si>
  <si>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</si>
  <si>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</si>
  <si>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</si>
  <si>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</si>
  <si>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</si>
  <si>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</si>
  <si>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</si>
  <si>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</si>
  <si>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</si>
  <si>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</si>
  <si>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</si>
  <si>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</si>
  <si>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</si>
  <si>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</si>
  <si>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</si>
  <si>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</si>
  <si>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</si>
  <si>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</si>
  <si>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</si>
  <si>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</si>
  <si>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</si>
  <si>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</si>
  <si>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</si>
  <si>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</si>
  <si>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</si>
  <si>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</si>
  <si>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</si>
  <si>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</si>
  <si>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</si>
  <si>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</si>
  <si>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</si>
  <si>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</si>
  <si>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</si>
  <si>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</si>
  <si>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</si>
  <si>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</si>
  <si>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</si>
  <si>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</si>
  <si>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</si>
  <si>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</si>
  <si>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</si>
  <si>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</si>
  <si>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</si>
  <si>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</si>
  <si>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</si>
  <si>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</si>
  <si>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</si>
  <si>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</si>
  <si>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</si>
  <si>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</si>
  <si>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</si>
  <si>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</si>
  <si>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</si>
  <si>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</si>
  <si>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</si>
  <si>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</si>
  <si>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</si>
  <si>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</si>
  <si>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</si>
  <si>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</si>
  <si>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</si>
  <si>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</si>
  <si>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</si>
  <si>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</si>
  <si>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</si>
  <si>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</si>
  <si>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</si>
  <si>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</si>
  <si>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</si>
  <si>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</si>
  <si>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</si>
  <si>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</si>
  <si>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</si>
  <si>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</si>
  <si>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</si>
  <si>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</si>
  <si>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</si>
  <si>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</si>
  <si>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</si>
  <si>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</si>
  <si>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</si>
  <si>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</si>
  <si>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</si>
  <si>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</si>
  <si>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</si>
  <si>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</si>
  <si>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</si>
  <si>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</si>
  <si>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</si>
  <si>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</si>
  <si>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</si>
  <si>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</si>
  <si>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</si>
  <si>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</si>
  <si>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</si>
  <si>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</si>
  <si>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</si>
  <si>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</si>
  <si>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</si>
  <si>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</si>
  <si>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</si>
  <si>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</si>
  <si>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</si>
  <si>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</si>
  <si>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</si>
  <si>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</si>
  <si>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</si>
  <si>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</si>
  <si>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</si>
  <si>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</si>
  <si>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</si>
  <si>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</si>
  <si>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</si>
  <si>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</si>
  <si>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</si>
  <si>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</si>
  <si>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</si>
  <si>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</si>
  <si>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</si>
  <si>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</si>
  <si>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</si>
  <si>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</si>
  <si>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</si>
  <si>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</si>
  <si>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</si>
  <si>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</si>
  <si>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</si>
  <si>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</si>
  <si>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</si>
  <si>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</si>
  <si>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</si>
  <si>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</si>
  <si>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</si>
  <si>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</si>
  <si>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</si>
  <si>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</si>
  <si>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</si>
  <si>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</si>
  <si>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</si>
  <si>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</si>
  <si>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</si>
  <si>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</si>
  <si>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</si>
  <si>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</si>
  <si>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</si>
  <si>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</si>
  <si>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</si>
  <si>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</si>
  <si>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</si>
  <si>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</si>
  <si>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</si>
  <si>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</si>
  <si>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</si>
  <si>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</si>
  <si>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</si>
  <si>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</si>
  <si>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</si>
  <si>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</si>
  <si>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</si>
  <si>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</si>
  <si>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</si>
  <si>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</si>
  <si>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</si>
  <si>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</si>
  <si>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</si>
  <si>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</si>
  <si>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</si>
  <si>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</si>
  <si>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</si>
  <si>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</si>
  <si>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</si>
  <si>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</si>
  <si>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</si>
  <si>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</si>
  <si>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</si>
  <si>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</si>
  <si>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</si>
  <si>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</si>
  <si>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</si>
  <si>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</si>
  <si>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</si>
  <si>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</si>
  <si>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</si>
  <si>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</si>
  <si>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</si>
  <si>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</si>
  <si>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</si>
  <si>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</si>
  <si>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</si>
  <si>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</si>
  <si>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</si>
  <si>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</si>
  <si>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</si>
  <si>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</si>
  <si>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</si>
  <si>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</si>
  <si>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</si>
  <si>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</si>
  <si>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</si>
  <si>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</si>
  <si>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</si>
  <si>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</si>
  <si>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</si>
  <si>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</si>
  <si>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</si>
  <si>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</si>
  <si>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</si>
  <si>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</si>
  <si>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</si>
  <si>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</si>
  <si>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</si>
  <si>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</si>
  <si>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</si>
  <si>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</si>
  <si>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</si>
  <si>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</si>
  <si>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</si>
  <si>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</si>
  <si>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</si>
  <si>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</si>
  <si>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</si>
  <si>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</si>
  <si>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</si>
  <si>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</si>
  <si>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</si>
  <si>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</si>
  <si>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</si>
  <si>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</si>
  <si>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</si>
  <si>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</si>
  <si>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</si>
  <si>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</si>
  <si>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</si>
  <si>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</si>
  <si>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</si>
  <si>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</si>
  <si>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</si>
  <si>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</si>
  <si>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</si>
  <si>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</si>
  <si>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</si>
  <si>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</si>
  <si>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</si>
  <si>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</si>
  <si>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</si>
  <si>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</si>
  <si>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</si>
  <si>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</si>
  <si>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</si>
  <si>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</si>
  <si>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</si>
  <si>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</si>
  <si>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</si>
  <si>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</si>
  <si>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</si>
  <si>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</si>
  <si>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</si>
  <si>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</si>
  <si>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</si>
  <si>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</si>
  <si>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</si>
  <si>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</si>
  <si>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</si>
  <si>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</si>
  <si>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</si>
  <si>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</si>
  <si>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</si>
  <si>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</si>
  <si>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</si>
  <si>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</si>
  <si>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</si>
  <si>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</si>
  <si>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</si>
  <si>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</si>
  <si>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</si>
  <si>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</si>
  <si>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</si>
  <si>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</si>
  <si>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</si>
  <si>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</si>
  <si>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</si>
  <si>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</si>
  <si>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</si>
  <si>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</si>
  <si>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</si>
  <si>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</si>
  <si>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</si>
  <si>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</si>
  <si>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</si>
  <si>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</si>
  <si>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</si>
  <si>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</si>
  <si>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</si>
  <si>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</si>
  <si>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</si>
  <si>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</si>
  <si>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</si>
  <si>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</si>
  <si>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</si>
  <si>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</si>
  <si>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</si>
  <si>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</si>
  <si>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</si>
  <si>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</si>
  <si>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</si>
  <si>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</si>
  <si>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</si>
  <si>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</si>
  <si>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</si>
  <si>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</si>
  <si>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</si>
  <si>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</si>
  <si>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</si>
  <si>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</si>
  <si>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</si>
  <si>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</si>
  <si>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</si>
  <si>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</si>
  <si>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</si>
  <si>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</si>
  <si>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</si>
  <si>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</si>
  <si>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</si>
  <si>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</si>
  <si>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</si>
  <si>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</si>
  <si>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</si>
  <si>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</si>
  <si>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</si>
  <si>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</si>
  <si>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</si>
  <si>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</si>
  <si>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</si>
  <si>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</si>
  <si>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</si>
  <si>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</si>
  <si>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</si>
  <si>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</si>
  <si>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</si>
  <si>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</si>
  <si>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</si>
  <si>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</si>
  <si>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</si>
  <si>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</si>
  <si>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</si>
  <si>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</si>
  <si>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</si>
  <si>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</si>
  <si>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</si>
  <si>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</si>
  <si>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</si>
  <si>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</si>
  <si>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</si>
  <si>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</si>
  <si>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</si>
  <si>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</si>
  <si>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</si>
  <si>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</si>
  <si>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</si>
  <si>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</si>
  <si>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</si>
  <si>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</si>
  <si>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</si>
  <si>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</si>
  <si>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</si>
  <si>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</si>
  <si>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</si>
  <si>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</si>
  <si>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</si>
  <si>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</si>
  <si>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</si>
  <si>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</si>
  <si>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</si>
  <si>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</si>
  <si>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</si>
  <si>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</si>
  <si>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</si>
  <si>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</si>
  <si>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</si>
  <si>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</si>
  <si>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</si>
  <si>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</si>
  <si>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</si>
  <si>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</si>
  <si>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</si>
  <si>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</si>
  <si>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</si>
  <si>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</si>
  <si>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</si>
  <si>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</si>
  <si>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</si>
  <si>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</si>
  <si>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</si>
  <si>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</si>
  <si>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</si>
  <si>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</si>
  <si>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</si>
  <si>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</si>
  <si>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</si>
  <si>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</si>
  <si>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</si>
  <si>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</si>
  <si>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</si>
  <si>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</si>
  <si>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</si>
  <si>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</si>
  <si>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</si>
  <si>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</si>
  <si>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</si>
  <si>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</si>
  <si>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</si>
  <si>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</si>
  <si>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</si>
  <si>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</si>
  <si>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</si>
  <si>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</si>
  <si>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</si>
  <si>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</si>
  <si>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</si>
  <si>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</si>
  <si>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</si>
  <si>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</si>
  <si>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</si>
  <si>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</si>
  <si>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</si>
  <si>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</si>
  <si>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</si>
  <si>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</si>
  <si>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</si>
  <si>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</si>
  <si>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</si>
  <si>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</si>
  <si>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</si>
  <si>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</si>
  <si>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</si>
  <si>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</si>
  <si>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</si>
  <si>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</si>
  <si>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</si>
  <si>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</si>
  <si>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</si>
  <si>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</si>
  <si>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</si>
  <si>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</si>
  <si>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</si>
  <si>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</si>
  <si>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</si>
  <si>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</si>
  <si>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</si>
  <si>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</si>
  <si>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</si>
  <si>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</si>
  <si>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</si>
  <si>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</si>
  <si>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</si>
  <si>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</si>
  <si>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</si>
  <si>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</si>
  <si>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</si>
  <si>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</si>
  <si>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</si>
  <si>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</si>
  <si>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</si>
  <si>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</si>
  <si>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</si>
  <si>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</si>
  <si>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</si>
  <si>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</si>
  <si>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</si>
  <si>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</si>
  <si>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</si>
  <si>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</si>
  <si>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</si>
  <si>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</si>
  <si>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</si>
  <si>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</si>
  <si>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</si>
  <si>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</si>
  <si>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</si>
  <si>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</si>
  <si>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</si>
  <si>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</si>
  <si>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</si>
  <si>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</si>
  <si>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</si>
  <si>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</si>
  <si>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</si>
  <si>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</si>
  <si>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</si>
  <si>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</si>
  <si>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</si>
  <si>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</si>
  <si>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</si>
  <si>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</si>
  <si>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</si>
  <si>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</si>
  <si>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</si>
  <si>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</si>
  <si>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</si>
  <si>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</si>
  <si>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</si>
  <si>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</si>
  <si>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</si>
  <si>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</si>
  <si>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</si>
  <si>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</si>
  <si>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</si>
  <si>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</si>
  <si>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</si>
  <si>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</si>
  <si>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</si>
  <si>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</si>
  <si>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</si>
  <si>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</si>
  <si>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</si>
  <si>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</si>
  <si>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</si>
  <si>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</si>
  <si>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</si>
  <si>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</si>
  <si>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</si>
  <si>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</si>
  <si>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</si>
  <si>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</si>
  <si>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</si>
  <si>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</si>
  <si>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</si>
  <si>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</si>
  <si>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</si>
  <si>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</si>
  <si>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</si>
  <si>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</si>
  <si>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</si>
  <si>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</si>
  <si>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</si>
  <si>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</si>
  <si>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</si>
  <si>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</si>
  <si>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</si>
  <si>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</si>
  <si>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</si>
  <si>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</si>
  <si>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</si>
  <si>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</si>
  <si>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</si>
  <si>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</si>
  <si>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</si>
  <si>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</si>
  <si>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</si>
  <si>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</si>
  <si>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</si>
  <si>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</si>
  <si>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</si>
  <si>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</si>
  <si>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</si>
  <si>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</si>
  <si>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</si>
  <si>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</si>
  <si>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</si>
  <si>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</si>
  <si>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</si>
  <si>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</si>
  <si>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</si>
  <si>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</si>
  <si>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</si>
  <si>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</si>
  <si>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</si>
  <si>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</si>
  <si>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</si>
  <si>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</si>
  <si>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</si>
  <si>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</si>
  <si>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</si>
  <si>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</si>
  <si>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</si>
  <si>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</si>
  <si>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</si>
  <si>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</si>
  <si>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</si>
  <si>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</si>
  <si>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</si>
  <si>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</si>
  <si>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</si>
  <si>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</si>
  <si>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</si>
  <si>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</si>
  <si>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</si>
  <si>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</si>
  <si>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</si>
  <si>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</si>
  <si>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</si>
  <si>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</si>
  <si>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</si>
  <si>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</si>
  <si>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</si>
  <si>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</si>
  <si>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</si>
  <si>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</si>
  <si>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</si>
  <si>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</si>
  <si>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</si>
  <si>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</si>
  <si>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</si>
  <si>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</si>
  <si>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</si>
  <si>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</si>
  <si>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</si>
  <si>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</si>
  <si>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</si>
  <si>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</si>
  <si>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</si>
  <si>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</si>
  <si>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</si>
  <si>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</si>
  <si>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</si>
  <si>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</si>
  <si>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</si>
  <si>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</si>
  <si>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</si>
  <si>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</si>
  <si>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</si>
  <si>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</si>
  <si>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</si>
  <si>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</si>
  <si>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</si>
  <si>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</si>
  <si>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</si>
  <si>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</si>
  <si>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</si>
  <si>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</si>
  <si>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</si>
  <si>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</si>
  <si>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</si>
  <si>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</si>
  <si>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</si>
  <si>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</si>
  <si>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</si>
  <si>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</si>
  <si>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</si>
  <si>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</si>
  <si>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</si>
  <si>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</si>
  <si>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</si>
  <si>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</si>
  <si>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</si>
  <si>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</si>
  <si>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</si>
  <si>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</si>
  <si>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</si>
  <si>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</si>
  <si>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</si>
  <si>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</si>
  <si>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</si>
  <si>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</si>
  <si>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</si>
  <si>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</si>
  <si>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</si>
  <si>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</si>
  <si>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</si>
  <si>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</si>
  <si>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</si>
  <si>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</si>
  <si>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</si>
  <si>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</si>
  <si>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</si>
  <si>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</si>
  <si>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</si>
  <si>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</si>
  <si>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</si>
  <si>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</si>
  <si>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</si>
  <si>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</si>
  <si>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</si>
  <si>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</si>
  <si>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</si>
  <si>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</si>
  <si>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</si>
  <si>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</si>
  <si>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</si>
  <si>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</si>
  <si>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</si>
  <si>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</si>
  <si>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</si>
  <si>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</si>
  <si>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</si>
  <si>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</si>
  <si>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</si>
  <si>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</si>
  <si>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</si>
  <si>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</si>
  <si>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</si>
  <si>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</si>
  <si>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</si>
  <si>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</si>
  <si>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</si>
  <si>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</si>
  <si>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</si>
  <si>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</si>
  <si>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</si>
  <si>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</si>
  <si>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</si>
  <si>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</si>
  <si>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</si>
  <si>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</si>
  <si>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</si>
  <si>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</si>
  <si>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</si>
  <si>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</si>
  <si>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</si>
  <si>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</si>
  <si>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</si>
  <si>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</si>
  <si>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</si>
  <si>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</si>
  <si>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</si>
  <si>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</si>
  <si>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</si>
  <si>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</si>
  <si>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</si>
  <si>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</si>
  <si>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</si>
  <si>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</si>
  <si>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</si>
  <si>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</si>
  <si>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</si>
  <si>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</si>
  <si>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</si>
  <si>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</si>
  <si>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</si>
  <si>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</si>
  <si>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</si>
  <si>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</si>
  <si>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</si>
  <si>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</si>
  <si>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</si>
  <si>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</si>
  <si>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</si>
  <si>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</si>
  <si>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</si>
  <si>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</si>
  <si>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</si>
  <si>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</si>
  <si>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</si>
  <si>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</si>
  <si>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</si>
  <si>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</si>
  <si>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</si>
  <si>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</si>
  <si>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</si>
  <si>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</si>
  <si>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</si>
  <si>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</si>
  <si>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</si>
  <si>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</si>
  <si>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</si>
  <si>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</si>
  <si>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</si>
  <si>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</si>
  <si>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</si>
  <si>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</si>
  <si>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</si>
  <si>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</si>
  <si>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</si>
  <si>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</si>
  <si>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</si>
  <si>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</si>
  <si>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</si>
  <si>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</si>
  <si>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</si>
  <si>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</si>
  <si>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</si>
  <si>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</si>
  <si>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</si>
  <si>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</si>
  <si>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</si>
  <si>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</si>
  <si>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</si>
  <si>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</si>
  <si>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</si>
  <si>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</si>
  <si>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</si>
  <si>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</si>
  <si>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</si>
  <si>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</si>
  <si>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</si>
  <si>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</si>
  <si>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</si>
  <si>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</si>
  <si>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</si>
  <si>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</si>
  <si>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</si>
  <si>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</si>
  <si>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</si>
  <si>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</si>
  <si>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</si>
  <si>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</si>
  <si>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</si>
  <si>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</si>
  <si>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</si>
  <si>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</si>
  <si>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</si>
  <si>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</si>
  <si>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</si>
  <si>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</si>
  <si>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</si>
  <si>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</si>
  <si>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</si>
  <si>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</si>
  <si>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</si>
  <si>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</si>
  <si>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</si>
  <si>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</si>
  <si>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</si>
  <si>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</si>
  <si>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</si>
  <si>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</si>
  <si>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</si>
  <si>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</si>
  <si>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</si>
  <si>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</si>
  <si>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</si>
  <si>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</si>
  <si>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</si>
  <si>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</si>
  <si>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</si>
  <si>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</si>
  <si>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</si>
  <si>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</si>
  <si>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</si>
  <si>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</si>
  <si>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</si>
  <si>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</si>
  <si>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</si>
  <si>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</si>
  <si>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</si>
  <si>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</si>
  <si>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</si>
  <si>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</si>
  <si>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</si>
  <si>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</si>
  <si>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</si>
  <si>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</si>
  <si>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</si>
  <si>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</si>
  <si>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</si>
  <si>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</si>
  <si>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</si>
  <si>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</si>
  <si>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</si>
  <si>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</si>
  <si>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</si>
  <si>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</si>
  <si>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</si>
  <si>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</si>
  <si>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</si>
  <si>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</si>
  <si>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</si>
  <si>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</si>
  <si>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</si>
  <si>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</si>
  <si>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</si>
  <si>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</si>
  <si>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</si>
  <si>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</si>
  <si>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</si>
  <si>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</si>
  <si>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</si>
  <si>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</si>
  <si>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</si>
  <si>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</si>
  <si>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</si>
  <si>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</si>
  <si>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</si>
  <si>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</si>
  <si>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</si>
  <si>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</si>
  <si>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</si>
  <si>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</si>
  <si>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</si>
  <si>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</si>
  <si>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</si>
  <si>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</si>
  <si>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</si>
  <si>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</si>
  <si>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</si>
  <si>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</si>
  <si>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</si>
  <si>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</si>
  <si>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</si>
  <si>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</si>
  <si>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</si>
  <si>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</si>
  <si>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</si>
  <si>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</si>
  <si>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</si>
  <si>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</si>
  <si>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</si>
  <si>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</si>
  <si>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</si>
  <si>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</si>
  <si>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</si>
  <si>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</si>
  <si>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</si>
  <si>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</si>
  <si>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</si>
  <si>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</si>
  <si>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</si>
  <si>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</si>
  <si>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</si>
  <si>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</si>
  <si>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</si>
  <si>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</si>
  <si>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</si>
  <si>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</si>
  <si>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</si>
  <si>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</si>
  <si>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</si>
  <si>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</si>
  <si>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</si>
  <si>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</si>
  <si>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</si>
  <si>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</si>
  <si>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</si>
  <si>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</si>
  <si>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</si>
  <si>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</si>
  <si>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</si>
  <si>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</si>
  <si>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</si>
  <si>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</si>
  <si>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</si>
  <si>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</si>
  <si>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</si>
  <si>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</si>
  <si>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</si>
  <si>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</si>
  <si>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</si>
  <si>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</si>
  <si>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</si>
  <si>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</si>
  <si>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</si>
  <si>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</si>
  <si>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</si>
  <si>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</si>
  <si>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</si>
  <si>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</si>
  <si>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</si>
  <si>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</si>
  <si>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</si>
  <si>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</si>
  <si>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</si>
  <si>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</si>
  <si>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</si>
  <si>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</si>
  <si>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</si>
  <si>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</si>
  <si>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</si>
  <si>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</si>
  <si>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</si>
  <si>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</si>
  <si>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</si>
  <si>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</si>
  <si>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</si>
  <si>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</si>
  <si>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</si>
  <si>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</si>
  <si>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</si>
  <si>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</si>
  <si>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</si>
  <si>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</si>
  <si>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</si>
  <si>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</si>
  <si>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</si>
  <si>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</si>
  <si>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</si>
  <si>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</si>
  <si>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</si>
  <si>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</si>
  <si>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</si>
  <si>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</si>
  <si>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</si>
  <si>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</si>
  <si>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</si>
  <si>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</si>
  <si>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</si>
  <si>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</si>
  <si>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</si>
  <si>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</si>
  <si>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</si>
  <si>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</si>
  <si>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</si>
  <si>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</si>
  <si>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</si>
  <si>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</si>
  <si>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</si>
  <si>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</si>
  <si>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</si>
  <si>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</si>
  <si>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</si>
  <si>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</si>
  <si>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</si>
  <si>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</si>
  <si>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</si>
  <si>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</si>
  <si>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</si>
  <si>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</si>
  <si>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</si>
  <si>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</si>
  <si>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</si>
  <si>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</si>
  <si>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</si>
  <si>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</si>
  <si>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</si>
  <si>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</si>
  <si>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</si>
  <si>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</si>
  <si>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</si>
  <si>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</si>
  <si>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</si>
  <si>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</si>
  <si>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</si>
  <si>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</si>
  <si>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</si>
  <si>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</si>
  <si>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</si>
  <si>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</si>
  <si>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</si>
  <si>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</si>
  <si>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</si>
  <si>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</si>
  <si>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</si>
  <si>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</si>
  <si>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</si>
  <si>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</si>
  <si>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</si>
  <si>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</si>
  <si>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</si>
  <si>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</si>
  <si>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</si>
  <si>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</si>
  <si>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</si>
  <si>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</si>
  <si>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</si>
  <si>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</si>
  <si>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</si>
  <si>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</si>
  <si>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</si>
  <si>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</si>
  <si>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</si>
  <si>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</si>
  <si>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</si>
  <si>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</si>
  <si>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</si>
  <si>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</si>
  <si>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</si>
  <si>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</si>
  <si>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</si>
  <si>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</si>
  <si>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</si>
  <si>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</si>
  <si>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</si>
  <si>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</si>
  <si>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</si>
  <si>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</si>
  <si>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</si>
  <si>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</si>
  <si>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</si>
  <si>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</si>
  <si>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</si>
  <si>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</si>
  <si>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</si>
  <si>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</si>
  <si>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</si>
  <si>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</si>
  <si>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</si>
  <si>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</si>
  <si>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</si>
  <si>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</si>
  <si>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</si>
  <si>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</si>
  <si>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</si>
  <si>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</si>
  <si>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</si>
  <si>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</si>
  <si>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</si>
  <si>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</si>
  <si>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</si>
  <si>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</si>
  <si>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</si>
  <si>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</si>
  <si>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</si>
  <si>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</si>
  <si>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</si>
  <si>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</si>
  <si>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</si>
  <si>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</si>
  <si>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</si>
  <si>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</si>
  <si>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</si>
  <si>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</si>
  <si>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</si>
  <si>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</si>
  <si>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</si>
  <si>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</si>
  <si>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</si>
  <si>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</si>
  <si>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</si>
  <si>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</si>
  <si>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</si>
  <si>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</si>
  <si>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</si>
  <si>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</si>
  <si>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</si>
  <si>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</si>
  <si>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</si>
  <si>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</si>
  <si>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</si>
  <si>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</si>
  <si>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</si>
  <si>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</si>
  <si>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</si>
  <si>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</si>
  <si>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</si>
  <si>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</si>
  <si>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</si>
  <si>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</si>
  <si>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</si>
  <si>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</si>
  <si>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</si>
  <si>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</si>
  <si>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</si>
  <si>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</si>
  <si>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</si>
  <si>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</si>
  <si>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</si>
  <si>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</si>
  <si>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</si>
  <si>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</si>
  <si>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</si>
  <si>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</si>
  <si>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</si>
  <si>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</si>
  <si>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</si>
  <si>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</si>
  <si>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</si>
  <si>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</si>
  <si>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</si>
  <si>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</si>
  <si>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</si>
  <si>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</si>
  <si>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</si>
  <si>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</si>
  <si>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</si>
  <si>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</si>
  <si>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</si>
  <si>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</si>
  <si>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</si>
  <si>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</si>
  <si>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</si>
  <si>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</si>
  <si>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</si>
  <si>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</si>
  <si>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</si>
  <si>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</si>
  <si>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</si>
  <si>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</si>
  <si>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</si>
  <si>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</si>
  <si>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</si>
  <si>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</si>
  <si>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</si>
  <si>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</si>
  <si>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</si>
  <si>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</si>
  <si>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</si>
  <si>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</si>
  <si>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</si>
  <si>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</si>
  <si>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</si>
  <si>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</si>
  <si>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</si>
  <si>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</si>
  <si>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</si>
  <si>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</si>
  <si>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</si>
  <si>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</si>
  <si>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</si>
  <si>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</si>
  <si>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</si>
  <si>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</si>
  <si>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</si>
  <si>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</si>
  <si>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</si>
  <si>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</si>
  <si>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</si>
  <si>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</si>
  <si>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</si>
  <si>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</si>
  <si>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</si>
  <si>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</si>
  <si>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</si>
  <si>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</si>
  <si>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</si>
  <si>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</si>
  <si>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</si>
  <si>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</si>
  <si>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</si>
  <si>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</si>
  <si>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</si>
  <si>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</si>
  <si>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</si>
  <si>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</si>
  <si>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</si>
  <si>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</si>
  <si>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</si>
  <si>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</si>
  <si>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</si>
  <si>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</si>
  <si>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</si>
  <si>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</si>
  <si>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</si>
  <si>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</si>
  <si>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</si>
  <si>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</si>
  <si>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</si>
  <si>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</si>
  <si>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</si>
  <si>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</si>
  <si>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</si>
  <si>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</si>
  <si>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</si>
  <si>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</si>
  <si>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</si>
  <si>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</si>
  <si>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</si>
  <si>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</si>
  <si>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</si>
  <si>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</si>
  <si>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</si>
  <si>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</si>
  <si>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</si>
  <si>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</si>
  <si>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</si>
  <si>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</si>
  <si>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</si>
  <si>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</si>
  <si>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</si>
  <si>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</si>
  <si>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</si>
  <si>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</si>
  <si>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</si>
  <si>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</si>
  <si>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</si>
  <si>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</si>
  <si>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</si>
  <si>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</si>
  <si>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</si>
  <si>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</si>
  <si>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</si>
  <si>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</si>
  <si>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</si>
  <si>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</si>
  <si>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</si>
  <si>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</si>
  <si>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</si>
  <si>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</si>
  <si>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</si>
  <si>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</si>
  <si>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</si>
  <si>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</si>
  <si>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</si>
  <si>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</si>
  <si>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</si>
  <si>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</si>
  <si>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</si>
  <si>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</si>
  <si>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</si>
  <si>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</si>
  <si>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</si>
  <si>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</si>
  <si>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</si>
  <si>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</si>
  <si>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</si>
  <si>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</si>
  <si>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</si>
  <si>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</si>
  <si>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</si>
  <si>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</si>
  <si>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</si>
  <si>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</si>
  <si>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</si>
  <si>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</si>
  <si>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</si>
  <si>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</si>
  <si>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</si>
  <si>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</si>
  <si>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</si>
  <si>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</si>
  <si>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</si>
  <si>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</si>
  <si>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</si>
  <si>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</si>
  <si>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</si>
  <si>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</si>
  <si>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</si>
  <si>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</si>
  <si>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</si>
  <si>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</si>
  <si>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</si>
  <si>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</si>
  <si>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</si>
  <si>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</si>
  <si>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</si>
  <si>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</si>
  <si>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</si>
  <si>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</si>
  <si>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</si>
  <si>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</si>
  <si>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</si>
  <si>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</si>
  <si>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</si>
  <si>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</si>
  <si>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</si>
  <si>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</si>
  <si>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</si>
  <si>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</si>
  <si>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</si>
  <si>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</si>
  <si>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</si>
  <si>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</si>
  <si>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</si>
  <si>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</si>
  <si>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</si>
  <si>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</si>
  <si>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</si>
  <si>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</si>
  <si>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</si>
  <si>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</si>
  <si>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</si>
  <si>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</si>
  <si>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</si>
  <si>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</si>
  <si>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</si>
  <si>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</si>
  <si>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</si>
  <si>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</si>
  <si>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</si>
  <si>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</si>
  <si>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</si>
  <si>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</si>
  <si>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</si>
  <si>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</si>
  <si>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</si>
  <si>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</si>
  <si>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</si>
  <si>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</si>
  <si>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</si>
  <si>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</si>
  <si>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</si>
  <si>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</si>
  <si>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</si>
  <si>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</si>
  <si>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</si>
  <si>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</si>
  <si>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</si>
  <si>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</si>
  <si>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</si>
  <si>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</si>
  <si>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</si>
  <si>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</si>
  <si>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</si>
  <si>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</si>
  <si>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</si>
  <si>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</si>
  <si>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</si>
  <si>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</si>
  <si>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</si>
  <si>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</si>
  <si>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</si>
  <si>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</si>
  <si>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</si>
  <si>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</si>
  <si>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</si>
  <si>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</si>
  <si>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</si>
  <si>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</si>
  <si>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</si>
  <si>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</si>
  <si>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</si>
  <si>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</si>
  <si>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</si>
  <si>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</si>
  <si>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</si>
  <si>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</si>
  <si>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</si>
  <si>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</si>
  <si>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</si>
  <si>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</si>
  <si>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</si>
  <si>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</si>
  <si>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</si>
  <si>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</si>
  <si>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</si>
  <si>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</si>
  <si>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</si>
  <si>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</si>
  <si>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</si>
  <si>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</si>
  <si>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</si>
  <si>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</si>
  <si>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</si>
  <si>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</si>
  <si>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</si>
  <si>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</si>
  <si>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</si>
  <si>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</si>
  <si>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</si>
  <si>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</si>
  <si>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</si>
  <si>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</si>
  <si>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</si>
  <si>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</si>
  <si>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</si>
  <si>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</si>
  <si>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</si>
  <si>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</si>
  <si>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</si>
  <si>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</si>
  <si>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</si>
  <si>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</si>
  <si>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</si>
  <si>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</si>
  <si>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</si>
  <si>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</si>
  <si>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</si>
  <si>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</si>
  <si>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</si>
  <si>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</si>
  <si>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</si>
  <si>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</si>
  <si>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</si>
  <si>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</si>
  <si>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</si>
  <si>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</si>
  <si>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</si>
  <si>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</si>
  <si>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</si>
  <si>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</si>
  <si>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</si>
  <si>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</si>
  <si>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</si>
  <si>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</si>
  <si>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</si>
  <si>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</si>
  <si>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</si>
  <si>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</si>
  <si>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</si>
  <si>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</si>
  <si>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</si>
  <si>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</si>
  <si>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</si>
  <si>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</si>
  <si>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</si>
  <si>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</si>
  <si>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</si>
  <si>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</si>
  <si>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</si>
  <si>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</si>
  <si>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</si>
  <si>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</si>
  <si>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</si>
  <si>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</si>
  <si>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</si>
  <si>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</si>
  <si>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</si>
  <si>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</si>
  <si>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</si>
  <si>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</si>
  <si>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</si>
  <si>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</si>
  <si>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</si>
  <si>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</si>
  <si>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</si>
  <si>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</si>
  <si>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</si>
  <si>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</si>
  <si>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</si>
  <si>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</si>
  <si>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</si>
  <si>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</si>
  <si>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</si>
  <si>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</si>
  <si>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</si>
  <si>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</si>
  <si>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</si>
  <si>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</si>
  <si>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</si>
  <si>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</si>
  <si>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</si>
  <si>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</si>
  <si>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</si>
  <si>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</si>
  <si>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</si>
  <si>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</si>
  <si>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</si>
  <si>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</si>
  <si>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</si>
  <si>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</si>
  <si>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</si>
  <si>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</si>
  <si>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</si>
  <si>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</si>
  <si>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</si>
  <si>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</si>
  <si>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</si>
  <si>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</si>
  <si>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</si>
  <si>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</si>
  <si>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</si>
  <si>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</si>
  <si>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</si>
  <si>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</si>
  <si>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</si>
  <si>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</si>
  <si>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</si>
  <si>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</si>
  <si>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</si>
  <si>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</si>
  <si>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</si>
  <si>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</si>
  <si>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</si>
  <si>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</si>
  <si>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</si>
  <si>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</si>
  <si>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</si>
  <si>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</si>
  <si>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</si>
  <si>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</si>
  <si>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</si>
  <si>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</si>
  <si>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</si>
  <si>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</si>
  <si>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</si>
  <si>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</si>
  <si>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</si>
  <si>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</si>
  <si>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</si>
  <si>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</si>
  <si>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</si>
  <si>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</si>
  <si>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</si>
  <si>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</si>
  <si>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</si>
  <si>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</si>
  <si>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</si>
  <si>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</si>
  <si>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</si>
  <si>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</si>
  <si>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</si>
  <si>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</si>
  <si>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</si>
  <si>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</si>
  <si>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</si>
  <si>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</si>
  <si>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</si>
  <si>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</si>
  <si>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</si>
  <si>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</si>
  <si>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</si>
  <si>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</si>
  <si>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</si>
  <si>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</si>
  <si>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</si>
  <si>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</si>
  <si>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</si>
  <si>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</si>
  <si>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</si>
  <si>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</si>
  <si>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</si>
  <si>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</si>
  <si>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</si>
  <si>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</si>
  <si>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</si>
  <si>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</si>
  <si>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</si>
  <si>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</si>
  <si>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</si>
  <si>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</si>
  <si>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</si>
  <si>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</si>
  <si>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</si>
  <si>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</si>
  <si>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</si>
  <si>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</si>
  <si>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</si>
  <si>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</si>
  <si>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</si>
  <si>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</si>
  <si>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</si>
  <si>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</si>
  <si>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</si>
  <si>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</si>
  <si>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</si>
  <si>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</si>
  <si>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</si>
  <si>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</si>
  <si>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</si>
  <si>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</si>
  <si>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</si>
  <si>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</si>
  <si>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</si>
  <si>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</si>
  <si>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</si>
  <si>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</si>
  <si>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</si>
  <si>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</si>
  <si>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</si>
  <si>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</si>
  <si>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</si>
  <si>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</si>
  <si>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</si>
  <si>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</si>
  <si>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</si>
  <si>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</si>
  <si>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</si>
  <si>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</si>
  <si>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</si>
  <si>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</si>
  <si>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</si>
  <si>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</si>
  <si>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</si>
  <si>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</si>
  <si>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</si>
  <si>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</si>
  <si>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</si>
  <si>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</si>
  <si>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</si>
  <si>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</si>
  <si>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</si>
  <si>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</si>
  <si>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</si>
  <si>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</si>
  <si>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</si>
  <si>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</si>
  <si>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</si>
  <si>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</si>
  <si>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</si>
  <si>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</si>
  <si>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</si>
  <si>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</si>
  <si>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</si>
  <si>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</si>
  <si>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</si>
  <si>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</si>
  <si>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</si>
  <si>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</si>
  <si>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</si>
  <si>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</si>
  <si>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</si>
  <si>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</si>
  <si>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</si>
  <si>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</si>
  <si>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</si>
  <si>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</si>
  <si>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</si>
  <si>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</si>
  <si>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</si>
  <si>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</si>
  <si>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</si>
  <si>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</si>
  <si>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</si>
  <si>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</si>
  <si>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</si>
  <si>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</si>
  <si>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</si>
  <si>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</si>
  <si>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</si>
  <si>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</si>
  <si>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</si>
  <si>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</si>
  <si>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</si>
  <si>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</si>
  <si>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</si>
  <si>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</si>
  <si>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</si>
  <si>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</si>
  <si>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</si>
  <si>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</si>
  <si>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</si>
  <si>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</si>
  <si>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</si>
  <si>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</si>
  <si>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</si>
  <si>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</si>
  <si>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</si>
  <si>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</si>
  <si>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</si>
  <si>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</si>
  <si>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</si>
  <si>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</si>
  <si>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</si>
  <si>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</si>
  <si>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</si>
  <si>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</si>
  <si>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</si>
  <si>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</si>
  <si>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</si>
  <si>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</si>
  <si>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</si>
  <si>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</si>
  <si>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</si>
  <si>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</si>
  <si>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</si>
  <si>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</si>
  <si>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</si>
  <si>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</si>
  <si>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</si>
  <si>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</si>
  <si>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</si>
  <si>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</si>
  <si>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</si>
  <si>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</si>
  <si>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</si>
  <si>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</si>
  <si>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</si>
  <si>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</si>
  <si>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</si>
  <si>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</si>
  <si>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</si>
  <si>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</si>
  <si>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</si>
  <si>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</si>
  <si>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</si>
  <si>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</si>
  <si>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</si>
  <si>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</si>
  <si>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</si>
  <si>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</si>
  <si>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</si>
  <si>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</si>
  <si>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</si>
  <si>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</si>
  <si>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</si>
  <si>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</si>
  <si>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</si>
  <si>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</si>
  <si>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</si>
  <si>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</si>
  <si>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</si>
  <si>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</si>
  <si>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</si>
  <si>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</si>
  <si>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</si>
  <si>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</si>
  <si>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</si>
  <si>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</si>
  <si>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</si>
  <si>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</si>
  <si>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</si>
  <si>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</si>
  <si>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</si>
  <si>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</si>
  <si>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</si>
  <si>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</si>
  <si>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</si>
  <si>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</si>
  <si>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</si>
  <si>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</si>
  <si>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</si>
  <si>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</si>
  <si>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</si>
  <si>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</si>
  <si>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</si>
  <si>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</si>
  <si>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</si>
  <si>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</si>
  <si>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</si>
  <si>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</si>
  <si>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</si>
  <si>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</si>
  <si>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</si>
  <si>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</si>
  <si>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</si>
  <si>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</si>
  <si>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</si>
  <si>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</si>
  <si>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</si>
  <si>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</si>
  <si>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</si>
  <si>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</si>
  <si>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</si>
  <si>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</si>
  <si>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</si>
  <si>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</si>
  <si>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</si>
  <si>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</si>
  <si>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</si>
  <si>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</si>
  <si>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</si>
  <si>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</si>
  <si>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</si>
  <si>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</si>
  <si>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</si>
  <si>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</si>
  <si>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</si>
  <si>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</si>
  <si>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</si>
  <si>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</si>
  <si>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</si>
  <si>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</si>
  <si>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</si>
  <si>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</si>
  <si>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</si>
  <si>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</si>
  <si>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</si>
  <si>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</si>
  <si>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</si>
  <si>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</si>
  <si>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</si>
  <si>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</si>
  <si>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</si>
  <si>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</si>
  <si>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</si>
  <si>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</si>
  <si>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</si>
  <si>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</si>
  <si>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</si>
  <si>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</si>
  <si>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</si>
  <si>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</si>
  <si>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</si>
  <si>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</si>
  <si>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</si>
  <si>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</si>
  <si>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</si>
  <si>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</si>
  <si>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</si>
  <si>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</si>
  <si>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</si>
  <si>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</si>
  <si>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</si>
  <si>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</si>
  <si>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</si>
  <si>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</si>
  <si>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</si>
  <si>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</si>
  <si>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</si>
  <si>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</si>
  <si>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</si>
  <si>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</si>
  <si>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</si>
  <si>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</si>
  <si>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</si>
  <si>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</si>
  <si>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</si>
  <si>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</si>
  <si>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</si>
  <si>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</si>
  <si>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</si>
  <si>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</si>
  <si>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</si>
  <si>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</si>
  <si>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</si>
  <si>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</si>
  <si>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</si>
  <si>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</si>
  <si>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</si>
  <si>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</si>
  <si>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</si>
  <si>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</si>
  <si>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</si>
  <si>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</si>
  <si>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</si>
  <si>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</si>
  <si>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</si>
  <si>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</si>
  <si>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</si>
  <si>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</si>
  <si>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</si>
  <si>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</si>
  <si>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</si>
  <si>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</si>
  <si>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</si>
  <si>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</si>
  <si>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</si>
  <si>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</si>
  <si>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</si>
  <si>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</si>
  <si>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</si>
  <si>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</si>
  <si>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</si>
  <si>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</si>
  <si>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</si>
  <si>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</si>
  <si>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</si>
  <si>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</si>
  <si>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</si>
  <si>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</si>
  <si>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</si>
  <si>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</si>
  <si>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</si>
  <si>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</si>
  <si>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</si>
  <si>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</si>
  <si>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</si>
  <si>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</si>
  <si>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</si>
  <si>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</si>
  <si>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</si>
  <si>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</si>
  <si>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</si>
  <si>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</si>
  <si>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</si>
  <si>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</si>
  <si>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</si>
  <si>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</si>
  <si>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</si>
  <si>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</si>
  <si>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</si>
  <si>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</si>
  <si>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</si>
  <si>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</si>
  <si>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</si>
  <si>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</si>
  <si>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</si>
  <si>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</si>
  <si>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</si>
  <si>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</si>
  <si>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</si>
  <si>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</si>
  <si>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</si>
  <si>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</si>
  <si>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</si>
  <si>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</si>
  <si>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</si>
  <si>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</si>
  <si>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</si>
  <si>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</si>
  <si>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</si>
  <si>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</si>
  <si>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</si>
  <si>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</si>
  <si>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</si>
  <si>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</si>
  <si>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</si>
  <si>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</si>
  <si>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</si>
  <si>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</si>
  <si>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</si>
  <si>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</si>
  <si>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</si>
  <si>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</si>
  <si>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</si>
  <si>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</si>
  <si>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</si>
  <si>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</si>
  <si>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</si>
  <si>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</si>
  <si>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</si>
  <si>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</si>
  <si>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</si>
  <si>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</si>
  <si>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</si>
  <si>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</si>
  <si>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</si>
  <si>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</si>
  <si>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</si>
  <si>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</si>
  <si>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</si>
  <si>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</si>
  <si>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</si>
  <si>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</si>
  <si>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</si>
  <si>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</si>
  <si>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</si>
  <si>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</si>
  <si>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</si>
  <si>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</si>
  <si>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</si>
  <si>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</si>
  <si>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</si>
  <si>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</si>
  <si>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</si>
  <si>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</si>
  <si>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</si>
  <si>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</si>
  <si>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</si>
  <si>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</si>
  <si>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</si>
  <si>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</si>
  <si>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</si>
  <si>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</si>
  <si>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</si>
  <si>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</si>
  <si>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</si>
  <si>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</si>
  <si>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</si>
  <si>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</si>
  <si>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</si>
  <si>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</si>
  <si>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</si>
  <si>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</si>
  <si>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</si>
  <si>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</si>
  <si>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</si>
  <si>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</si>
  <si>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</si>
  <si>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</si>
  <si>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</si>
  <si>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</si>
  <si>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</si>
  <si>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</si>
  <si>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</si>
  <si>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</si>
  <si>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</si>
  <si>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</si>
  <si>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</si>
  <si>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</si>
  <si>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</si>
  <si>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</si>
  <si>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</si>
  <si>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</si>
  <si>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</si>
  <si>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</si>
  <si>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</si>
  <si>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</si>
  <si>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</si>
  <si>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</si>
  <si>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</si>
  <si>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</si>
  <si>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</si>
  <si>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</si>
  <si>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</si>
  <si>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</si>
  <si>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</si>
  <si>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</si>
  <si>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</si>
  <si>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</si>
  <si>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</si>
  <si>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</si>
  <si>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</si>
  <si>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</si>
  <si>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</si>
  <si>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</si>
  <si>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</si>
  <si>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</si>
  <si>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</si>
  <si>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</si>
  <si>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</si>
  <si>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</si>
  <si>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</si>
  <si>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</si>
  <si>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</si>
  <si>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</si>
  <si>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</si>
  <si>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</si>
  <si>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</si>
  <si>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</si>
  <si>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</si>
  <si>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</si>
  <si>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</si>
  <si>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</si>
  <si>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</si>
  <si>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</si>
  <si>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</si>
  <si>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</si>
  <si>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</si>
  <si>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</si>
  <si>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</si>
  <si>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</si>
  <si>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</si>
  <si>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</si>
  <si>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</si>
  <si>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</si>
  <si>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</si>
  <si>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</si>
  <si>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</si>
  <si>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</si>
  <si>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</si>
  <si>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</si>
  <si>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</si>
  <si>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</si>
  <si>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</si>
  <si>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</si>
  <si>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</si>
  <si>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</si>
  <si>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</si>
  <si>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</si>
  <si>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</si>
  <si>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</si>
  <si>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</si>
  <si>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</si>
  <si>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</si>
  <si>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</si>
  <si>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</si>
  <si>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</si>
  <si>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</si>
  <si>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</si>
  <si>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</si>
  <si>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</si>
  <si>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</si>
  <si>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</si>
  <si>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</si>
  <si>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</si>
  <si>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</si>
  <si>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</si>
  <si>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</si>
  <si>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</si>
  <si>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</si>
  <si>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</si>
  <si>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</si>
  <si>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</si>
  <si>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</si>
  <si>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</si>
  <si>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</si>
  <si>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</si>
  <si>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</si>
  <si>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</si>
  <si>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</si>
  <si>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</si>
  <si>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</si>
  <si>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</si>
  <si>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</si>
  <si>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</si>
  <si>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</si>
  <si>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</si>
  <si>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</si>
  <si>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</si>
  <si>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</si>
  <si>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</si>
  <si>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</si>
  <si>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</si>
  <si>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</si>
  <si>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</si>
  <si>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</si>
  <si>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</si>
  <si>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</si>
  <si>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</si>
  <si>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</si>
  <si>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</si>
  <si>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</si>
  <si>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</si>
  <si>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</si>
  <si>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</si>
  <si>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</si>
  <si>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</si>
  <si>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</si>
  <si>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</si>
  <si>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</si>
  <si>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</si>
  <si>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</si>
  <si>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</si>
  <si>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</si>
  <si>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</si>
  <si>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</si>
  <si>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</si>
  <si>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</si>
  <si>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</si>
  <si>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</si>
  <si>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</si>
  <si>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</si>
  <si>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</si>
  <si>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</si>
  <si>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</si>
  <si>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</si>
  <si>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</si>
  <si>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</si>
  <si>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</si>
  <si>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</si>
  <si>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</si>
  <si>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</si>
  <si>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</si>
  <si>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</si>
  <si>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</si>
  <si>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</si>
  <si>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</si>
  <si>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</si>
  <si>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</si>
  <si>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</si>
  <si>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</si>
  <si>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</si>
  <si>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</si>
  <si>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</si>
  <si>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</si>
  <si>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</si>
  <si>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</si>
  <si>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</si>
  <si>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</si>
  <si>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</si>
  <si>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</si>
  <si>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</si>
  <si>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</si>
  <si>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</si>
  <si>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</si>
  <si>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</si>
  <si>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</si>
  <si>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</si>
  <si>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</si>
  <si>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</si>
  <si>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</si>
  <si>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</si>
  <si>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</si>
  <si>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</si>
  <si>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</si>
  <si>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</si>
  <si>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</si>
  <si>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</si>
  <si>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</si>
  <si>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</si>
  <si>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</si>
  <si>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</si>
  <si>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</si>
  <si>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</si>
  <si>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</si>
  <si>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</si>
  <si>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</si>
  <si>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</si>
  <si>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</si>
  <si>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</si>
  <si>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</si>
  <si>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</si>
  <si>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</si>
  <si>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</si>
  <si>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</si>
  <si>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</si>
  <si>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</si>
  <si>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</si>
  <si>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</si>
  <si>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</si>
  <si>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</si>
  <si>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</si>
  <si>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</si>
  <si>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</si>
  <si>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</si>
  <si>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</si>
  <si>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</si>
  <si>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</si>
  <si>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</si>
  <si>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</si>
  <si>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</si>
  <si>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</si>
  <si>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</si>
  <si>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</si>
  <si>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</si>
  <si>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</si>
  <si>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</si>
  <si>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</si>
  <si>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</si>
  <si>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</si>
  <si>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</si>
  <si>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</si>
  <si>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</si>
  <si>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</si>
  <si>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</si>
  <si>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</si>
  <si>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</si>
  <si>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</si>
  <si>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</si>
  <si>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</si>
  <si>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</si>
  <si>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</si>
  <si>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</si>
  <si>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</si>
  <si>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</si>
  <si>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</si>
  <si>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</si>
  <si>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</si>
  <si>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</si>
  <si>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</si>
  <si>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</si>
  <si>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</si>
  <si>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</si>
  <si>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</si>
  <si>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</si>
  <si>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</si>
  <si>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</si>
  <si>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</si>
  <si>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</si>
  <si>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</si>
  <si>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</si>
  <si>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</si>
  <si>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</si>
  <si>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</si>
  <si>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</si>
  <si>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</si>
  <si>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</si>
  <si>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</si>
  <si>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</si>
  <si>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</si>
  <si>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</si>
  <si>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</si>
  <si>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</si>
  <si>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</si>
  <si>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</si>
  <si>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</si>
  <si>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</si>
  <si>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</si>
  <si>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</si>
  <si>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</si>
  <si>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</si>
  <si>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</si>
  <si>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</si>
  <si>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</si>
  <si>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</si>
  <si>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</si>
  <si>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</si>
  <si>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</si>
  <si>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</si>
  <si>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</si>
  <si>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</si>
  <si>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</si>
  <si>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</si>
  <si>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</si>
  <si>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</si>
  <si>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</si>
  <si>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</si>
  <si>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</si>
  <si>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</si>
  <si>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</si>
  <si>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</si>
  <si>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</si>
  <si>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</si>
  <si>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</si>
  <si>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</si>
  <si>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</si>
  <si>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</si>
  <si>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</si>
  <si>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</si>
  <si>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</si>
  <si>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</si>
  <si>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</si>
  <si>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</si>
  <si>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</si>
  <si>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</si>
  <si>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</si>
  <si>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</si>
  <si>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</si>
  <si>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</si>
  <si>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</si>
  <si>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</si>
  <si>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</si>
  <si>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</si>
  <si>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</si>
  <si>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</si>
  <si>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</si>
  <si>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</si>
  <si>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</si>
  <si>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</si>
  <si>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</si>
  <si>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</si>
  <si>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</si>
  <si>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</si>
  <si>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</si>
  <si>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</si>
  <si>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</si>
  <si>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</si>
  <si>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</si>
  <si>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</si>
  <si>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</si>
  <si>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</si>
  <si>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</si>
  <si>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</si>
  <si>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</si>
  <si>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</si>
  <si>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</si>
  <si>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</si>
  <si>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</si>
  <si>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</si>
  <si>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</si>
  <si>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</si>
  <si>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</si>
  <si>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</si>
  <si>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</si>
  <si>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</si>
  <si>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</si>
  <si>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</si>
  <si>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</si>
  <si>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</si>
  <si>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</si>
  <si>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</si>
  <si>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</si>
  <si>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</si>
  <si>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</si>
  <si>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</si>
  <si>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</si>
  <si>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</si>
  <si>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</si>
  <si>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</si>
  <si>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</si>
  <si>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</si>
  <si>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</si>
  <si>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</si>
  <si>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</si>
  <si>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</si>
  <si>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</si>
  <si>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</si>
  <si>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</si>
  <si>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</si>
  <si>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</si>
  <si>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</si>
  <si>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</si>
  <si>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</si>
  <si>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</si>
  <si>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</si>
  <si>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</si>
  <si>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</si>
  <si>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</si>
  <si>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</si>
  <si>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</si>
  <si>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</si>
  <si>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</si>
  <si>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</si>
  <si>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</si>
  <si>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</si>
  <si>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</si>
  <si>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</si>
  <si>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</si>
  <si>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</si>
  <si>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</si>
  <si>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</si>
  <si>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</si>
  <si>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</si>
  <si>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</si>
  <si>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</si>
  <si>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</si>
  <si>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</si>
  <si>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</si>
  <si>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</si>
  <si>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</si>
  <si>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</si>
  <si>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</si>
  <si>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</si>
  <si>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</si>
  <si>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</si>
  <si>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</si>
  <si>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</si>
  <si>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</si>
  <si>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</si>
  <si>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</si>
  <si>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</si>
  <si>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</si>
  <si>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</si>
  <si>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</si>
  <si>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</si>
  <si>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</si>
  <si>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</si>
  <si>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</si>
  <si>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</si>
  <si>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</si>
  <si>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</si>
  <si>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</si>
  <si>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</si>
  <si>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</si>
  <si>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</si>
  <si>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</si>
  <si>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</si>
  <si>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</si>
  <si>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</si>
  <si>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</si>
  <si>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</si>
  <si>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</si>
  <si>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</si>
  <si>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</si>
  <si>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</si>
  <si>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</si>
  <si>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</si>
  <si>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</si>
  <si>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</si>
  <si>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</si>
  <si>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</si>
  <si>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</si>
  <si>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</si>
  <si>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</si>
  <si>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</si>
  <si>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</si>
  <si>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</si>
  <si>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</si>
  <si>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</si>
  <si>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</si>
  <si>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</si>
  <si>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</si>
  <si>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</si>
  <si>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</si>
  <si>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</si>
  <si>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</si>
  <si>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</si>
  <si>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</si>
  <si>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</si>
  <si>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</si>
  <si>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</si>
  <si>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</si>
  <si>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</si>
  <si>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</si>
  <si>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</si>
  <si>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</si>
  <si>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</si>
  <si>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</si>
  <si>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</si>
  <si>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</si>
  <si>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</si>
  <si>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</si>
  <si>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</si>
  <si>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</si>
  <si>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</si>
  <si>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</si>
  <si>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</si>
  <si>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</si>
  <si>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</si>
  <si>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</si>
  <si>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</si>
  <si>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</si>
  <si>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</si>
  <si>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</si>
  <si>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</si>
  <si>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</si>
  <si>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</si>
  <si>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</si>
  <si>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</si>
  <si>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</si>
  <si>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</si>
  <si>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</si>
  <si>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</si>
  <si>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</si>
  <si>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</si>
  <si>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</si>
  <si>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</si>
  <si>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</si>
  <si>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</si>
  <si>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</si>
  <si>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</si>
  <si>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</si>
  <si>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</si>
  <si>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</si>
  <si>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</si>
  <si>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</si>
  <si>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</si>
  <si>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</si>
  <si>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</si>
  <si>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</si>
  <si>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</si>
  <si>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</si>
  <si>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</si>
  <si>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</si>
  <si>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</si>
  <si>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</si>
  <si>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</si>
  <si>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</si>
  <si>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</si>
  <si>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</si>
  <si>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</si>
  <si>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</si>
  <si>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</si>
  <si>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</si>
  <si>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</si>
  <si>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</si>
  <si>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</si>
  <si>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</si>
  <si>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</si>
  <si>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</si>
  <si>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</si>
  <si>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</si>
  <si>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</si>
  <si>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</si>
  <si>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</si>
  <si>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</si>
  <si>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</si>
  <si>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</si>
  <si>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</si>
  <si>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</si>
  <si>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</si>
  <si>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</si>
  <si>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</si>
  <si>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</si>
  <si>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</si>
  <si>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</si>
  <si>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</si>
  <si>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</si>
  <si>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</si>
  <si>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</si>
  <si>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</si>
  <si>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</si>
  <si>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</si>
  <si>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</si>
  <si>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</si>
  <si>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</si>
  <si>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</si>
  <si>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</si>
  <si>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</si>
  <si>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</si>
  <si>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</si>
  <si>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</si>
  <si>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</si>
  <si>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</si>
  <si>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</si>
  <si>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</si>
  <si>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</si>
  <si>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</si>
  <si>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</si>
  <si>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</si>
  <si>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</si>
  <si>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</si>
  <si>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</si>
  <si>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</si>
  <si>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</si>
  <si>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</si>
  <si>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</si>
  <si>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</si>
  <si>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</si>
  <si>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</si>
  <si>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</si>
  <si>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</si>
  <si>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</si>
  <si>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</si>
  <si>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</si>
  <si>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</si>
  <si>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</si>
  <si>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</si>
  <si>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</si>
  <si>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</si>
  <si>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</si>
  <si>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</si>
  <si>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</si>
  <si>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</si>
  <si>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</si>
  <si>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</si>
  <si>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</si>
  <si>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</si>
  <si>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</si>
  <si>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</si>
  <si>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</si>
  <si>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</si>
  <si>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</si>
  <si>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</si>
  <si>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</si>
  <si>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</si>
  <si>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</si>
  <si>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</si>
  <si>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</si>
  <si>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</si>
  <si>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</si>
  <si>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</si>
  <si>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</si>
  <si>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</si>
  <si>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</si>
  <si>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</si>
  <si>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</si>
  <si>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</si>
  <si>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</si>
  <si>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</si>
  <si>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</si>
  <si>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</si>
  <si>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</si>
  <si>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</si>
  <si>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</si>
  <si>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</si>
  <si>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</si>
  <si>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</si>
  <si>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</si>
  <si>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</si>
  <si>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</si>
  <si>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</si>
  <si>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</si>
  <si>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</si>
  <si>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</si>
  <si>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</si>
  <si>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</si>
  <si>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</si>
  <si>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</si>
  <si>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</si>
  <si>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</si>
  <si>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</si>
  <si>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</si>
  <si>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</si>
  <si>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</si>
  <si>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</si>
  <si>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</si>
  <si>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</si>
  <si>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</si>
  <si>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</si>
  <si>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</si>
  <si>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</si>
  <si>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</si>
  <si>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</si>
  <si>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</si>
  <si>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</si>
  <si>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</si>
  <si>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</si>
  <si>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</si>
  <si>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</si>
  <si>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</si>
  <si>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</si>
  <si>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</si>
  <si>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</si>
  <si>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</si>
  <si>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</si>
  <si>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</si>
  <si>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</si>
  <si>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</si>
  <si>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</si>
  <si>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</si>
  <si>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</si>
  <si>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</si>
  <si>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</si>
  <si>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</si>
  <si>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</si>
  <si>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</si>
  <si>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</si>
  <si>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</si>
  <si>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</si>
  <si>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</si>
  <si>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</si>
  <si>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</si>
  <si>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</si>
  <si>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</si>
  <si>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</si>
  <si>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</si>
  <si>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</si>
  <si>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</si>
  <si>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</si>
  <si>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</si>
  <si>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</si>
  <si>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</si>
  <si>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</si>
  <si>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</si>
  <si>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</si>
  <si>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</si>
  <si>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</si>
  <si>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</si>
  <si>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</si>
  <si>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</si>
  <si>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</si>
  <si>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</si>
  <si>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</si>
  <si>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</si>
  <si>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</si>
  <si>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</si>
  <si>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</si>
  <si>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</si>
  <si>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</si>
  <si>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</si>
  <si>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</si>
  <si>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</si>
  <si>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</si>
  <si>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</si>
  <si>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</si>
  <si>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</si>
  <si>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</si>
  <si>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</si>
  <si>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</si>
  <si>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</si>
  <si>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</si>
  <si>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</si>
  <si>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</si>
  <si>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</si>
  <si>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</si>
  <si>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</si>
  <si>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</si>
  <si>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</si>
  <si>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</si>
  <si>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</si>
  <si>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</si>
  <si>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</si>
  <si>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</si>
  <si>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</si>
  <si>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</si>
  <si>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</si>
  <si>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</si>
  <si>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</si>
  <si>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</si>
  <si>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</si>
  <si>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</si>
  <si>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</si>
  <si>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</si>
  <si>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</si>
  <si>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</si>
  <si>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</si>
  <si>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</si>
  <si>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</si>
  <si>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</si>
  <si>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</si>
  <si>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</si>
  <si>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</si>
  <si>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</si>
  <si>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</si>
  <si>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</si>
  <si>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</si>
  <si>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</si>
  <si>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</si>
  <si>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</si>
  <si>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</si>
  <si>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</si>
  <si>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</si>
  <si>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</si>
  <si>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</si>
  <si>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</si>
  <si>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</si>
  <si>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</si>
  <si>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</si>
  <si>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</si>
  <si>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</si>
  <si>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</si>
  <si>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</si>
  <si>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</si>
  <si>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</si>
  <si>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</si>
  <si>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</si>
  <si>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</si>
  <si>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</si>
  <si>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</si>
  <si>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</si>
  <si>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</si>
  <si>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</si>
  <si>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</si>
  <si>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</si>
  <si>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</si>
  <si>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</si>
  <si>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</si>
  <si>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</si>
  <si>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</si>
  <si>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</si>
  <si>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</si>
  <si>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</si>
  <si>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</si>
  <si>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</si>
  <si>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</si>
  <si>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</si>
  <si>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</si>
  <si>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</si>
  <si>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</si>
  <si>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</si>
  <si>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</si>
  <si>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</si>
  <si>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</si>
  <si>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</si>
  <si>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</si>
  <si>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</si>
  <si>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</si>
  <si>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</si>
  <si>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</si>
  <si>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</si>
  <si>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</si>
  <si>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</si>
  <si>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</si>
  <si>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</si>
  <si>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</si>
  <si>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</si>
  <si>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</si>
  <si>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</si>
  <si>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</si>
  <si>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</si>
  <si>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</si>
  <si>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</si>
  <si>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</si>
  <si>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</si>
  <si>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</si>
  <si>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</si>
  <si>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</si>
  <si>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</si>
  <si>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</si>
  <si>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</si>
  <si>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</si>
  <si>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</si>
  <si>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</si>
  <si>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</si>
  <si>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</si>
  <si>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</si>
  <si>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</si>
  <si>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</si>
  <si>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</si>
  <si>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</si>
  <si>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</si>
  <si>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</si>
  <si>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</si>
  <si>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</si>
  <si>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</si>
  <si>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</si>
  <si>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</si>
  <si>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</si>
  <si>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</si>
  <si>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</si>
  <si>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</si>
  <si>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</si>
  <si>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</si>
  <si>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</si>
  <si>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</si>
  <si>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</si>
  <si>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</si>
  <si>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</si>
  <si>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</si>
  <si>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</si>
  <si>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</si>
  <si>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</si>
  <si>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</si>
  <si>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</si>
  <si>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</si>
  <si>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</si>
  <si>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</si>
  <si>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</si>
  <si>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</si>
  <si>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</si>
  <si>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</si>
  <si>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</si>
  <si>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</si>
  <si>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</si>
  <si>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</si>
  <si>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</si>
  <si>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</si>
  <si>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</si>
  <si>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</si>
  <si>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</si>
  <si>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</si>
  <si>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</si>
  <si>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</si>
  <si>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</si>
  <si>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</si>
  <si>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</si>
  <si>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</si>
  <si>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</si>
  <si>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</si>
  <si>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</si>
  <si>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</si>
  <si>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</si>
  <si>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</si>
  <si>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</si>
  <si>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</si>
  <si>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</si>
  <si>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</si>
  <si>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</si>
  <si>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</si>
  <si>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</si>
  <si>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</si>
  <si>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</si>
  <si>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</si>
  <si>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</si>
  <si>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</si>
  <si>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</si>
  <si>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</si>
  <si>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</si>
  <si>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</si>
  <si>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</si>
  <si>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</si>
  <si>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</si>
  <si>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</si>
  <si>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</si>
  <si>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</si>
  <si>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</si>
  <si>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</si>
  <si>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</si>
  <si>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</si>
  <si>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</si>
  <si>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</si>
  <si>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</si>
  <si>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</si>
  <si>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</si>
  <si>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</si>
  <si>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</si>
  <si>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</si>
  <si>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</si>
  <si>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</si>
  <si>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</si>
  <si>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</si>
  <si>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</si>
  <si>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</si>
  <si>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</si>
  <si>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</si>
  <si>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</si>
  <si>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</si>
  <si>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</si>
  <si>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</si>
  <si>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</si>
  <si>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</si>
  <si>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</si>
  <si>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</si>
  <si>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</si>
  <si>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</si>
  <si>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</si>
  <si>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</si>
  <si>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</si>
  <si>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</si>
  <si>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</si>
  <si>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</si>
  <si>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</si>
  <si>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</si>
  <si>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</si>
  <si>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</si>
  <si>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</si>
  <si>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</si>
  <si>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</si>
  <si>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</si>
  <si>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</si>
  <si>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</si>
  <si>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</si>
  <si>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</si>
  <si>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</si>
  <si>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</si>
  <si>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</si>
  <si>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</si>
  <si>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</si>
  <si>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</si>
  <si>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</si>
  <si>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</si>
  <si>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</si>
  <si>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</si>
  <si>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</si>
  <si>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</si>
  <si>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</si>
  <si>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</si>
  <si>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</si>
  <si>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</si>
  <si>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</si>
  <si>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</si>
  <si>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</si>
  <si>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</si>
  <si>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</si>
  <si>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</si>
  <si>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</si>
  <si>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</si>
  <si>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</si>
  <si>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</si>
  <si>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</si>
  <si>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</si>
  <si>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</si>
  <si>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</si>
  <si>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</si>
  <si>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</si>
  <si>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</si>
  <si>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</si>
  <si>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</si>
  <si>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</si>
  <si>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</si>
  <si>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</si>
  <si>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</si>
  <si>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</si>
  <si>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</si>
  <si>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</si>
  <si>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</si>
  <si>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</si>
  <si>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</si>
  <si>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</si>
  <si>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</si>
  <si>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</si>
  <si>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</si>
  <si>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</si>
  <si>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</si>
  <si>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</si>
  <si>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</si>
  <si>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</si>
  <si>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</si>
  <si>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</si>
  <si>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</si>
  <si>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</si>
  <si>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</si>
  <si>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</si>
  <si>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</si>
  <si>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</si>
  <si>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</si>
  <si>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</si>
  <si>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</si>
  <si>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</si>
  <si>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</si>
  <si>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</si>
  <si>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</si>
  <si>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</si>
  <si>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</si>
  <si>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</si>
  <si>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</si>
  <si>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</si>
  <si>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</si>
  <si>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</si>
  <si>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</si>
  <si>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</si>
  <si>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</si>
  <si>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</si>
  <si>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</si>
  <si>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</si>
  <si>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</si>
  <si>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</si>
  <si>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</si>
  <si>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</si>
  <si>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</si>
  <si>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</si>
  <si>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</si>
  <si>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</si>
  <si>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</si>
  <si>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</si>
  <si>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</si>
  <si>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</si>
  <si>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</si>
  <si>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</si>
  <si>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</si>
  <si>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</si>
  <si>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</si>
  <si>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</si>
  <si>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</si>
  <si>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</si>
  <si>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</si>
  <si>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</si>
  <si>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</si>
  <si>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</si>
  <si>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</si>
  <si>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</si>
  <si>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</si>
  <si>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</si>
  <si>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</si>
  <si>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</si>
  <si>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</si>
  <si>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</si>
  <si>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</si>
  <si>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</si>
  <si>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</si>
  <si>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</si>
  <si>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</si>
  <si>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</si>
  <si>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</si>
  <si>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</si>
  <si>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</si>
  <si>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</si>
  <si>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</si>
  <si>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</si>
  <si>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</si>
  <si>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</si>
  <si>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</si>
  <si>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</si>
  <si>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</si>
  <si>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</si>
  <si>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</si>
  <si>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</si>
  <si>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</si>
  <si>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</si>
  <si>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</si>
  <si>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</si>
  <si>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</si>
  <si>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</si>
  <si>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</si>
  <si>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</si>
  <si>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</si>
  <si>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</si>
  <si>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</si>
  <si>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</si>
  <si>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</si>
  <si>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</si>
  <si>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</si>
  <si>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</si>
  <si>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</si>
  <si>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</si>
  <si>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</si>
  <si>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</si>
  <si>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</si>
  <si>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</si>
  <si>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</si>
  <si>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</si>
  <si>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</si>
  <si>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</si>
  <si>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</si>
  <si>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</si>
  <si>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</si>
  <si>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</si>
  <si>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</si>
  <si>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</si>
  <si>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</si>
  <si>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</si>
  <si>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</si>
  <si>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</si>
  <si>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</si>
  <si>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</si>
  <si>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</si>
  <si>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</si>
  <si>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</si>
  <si>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</si>
  <si>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</si>
  <si>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</si>
  <si>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</si>
  <si>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</si>
  <si>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</si>
  <si>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</si>
  <si>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</si>
  <si>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</si>
  <si>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</si>
  <si>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</si>
  <si>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</si>
  <si>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</si>
  <si>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</si>
  <si>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</si>
  <si>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</si>
  <si>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</si>
  <si>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</si>
  <si>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</si>
  <si>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</si>
  <si>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</si>
  <si>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</si>
  <si>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</si>
  <si>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</si>
  <si>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</si>
  <si>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</si>
  <si>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</si>
  <si>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</si>
  <si>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</si>
  <si>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</si>
  <si>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</si>
  <si>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</si>
  <si>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</si>
  <si>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</si>
  <si>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</si>
  <si>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</si>
  <si>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</si>
  <si>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</si>
  <si>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</si>
  <si>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</si>
  <si>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</si>
  <si>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</si>
  <si>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</si>
  <si>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</si>
  <si>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</si>
  <si>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</si>
  <si>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</si>
  <si>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</si>
  <si>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</si>
  <si>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</si>
  <si>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</si>
  <si>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</si>
  <si>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</si>
  <si>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</si>
  <si>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</si>
  <si>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</si>
  <si>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</si>
  <si>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</si>
  <si>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</si>
  <si>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</si>
  <si>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</si>
  <si>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</si>
  <si>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</si>
  <si>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</si>
  <si>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</si>
  <si>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</si>
  <si>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</si>
  <si>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</si>
  <si>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</si>
  <si>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</si>
  <si>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</si>
  <si>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</si>
  <si>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</si>
  <si>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</si>
  <si>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</si>
  <si>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</si>
  <si>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</si>
  <si>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</si>
  <si>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</si>
  <si>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</si>
  <si>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</si>
  <si>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</si>
  <si>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</si>
  <si>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</si>
  <si>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</si>
  <si>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</si>
  <si>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</si>
  <si>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</si>
  <si>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</si>
  <si>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</si>
  <si>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</si>
  <si>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</si>
  <si>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</si>
  <si>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</si>
  <si>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</si>
  <si>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</si>
  <si>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</si>
  <si>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</si>
  <si>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</si>
  <si>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</si>
  <si>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</si>
  <si>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</si>
  <si>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</si>
  <si>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</si>
  <si>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</si>
  <si>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</si>
  <si>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</si>
  <si>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</si>
  <si>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</si>
  <si>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</si>
  <si>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</si>
  <si>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</si>
  <si>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</si>
  <si>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</si>
  <si>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</si>
  <si>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</si>
  <si>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</si>
  <si>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</si>
  <si>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</si>
  <si>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</si>
  <si>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</si>
  <si>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</si>
  <si>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</si>
  <si>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</si>
  <si>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</si>
  <si>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</si>
  <si>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</si>
  <si>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</si>
  <si>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</si>
  <si>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</si>
  <si>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</si>
  <si>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</si>
  <si>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</si>
  <si>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</si>
  <si>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</si>
  <si>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</si>
  <si>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</si>
  <si>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</si>
  <si>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</si>
  <si>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</si>
  <si>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</si>
  <si>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</si>
  <si>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</si>
  <si>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</si>
  <si>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</si>
  <si>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</si>
  <si>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</si>
  <si>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</si>
  <si>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</si>
  <si>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</si>
  <si>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</si>
  <si>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</si>
  <si>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</si>
  <si>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</si>
  <si>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</si>
  <si>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</si>
  <si>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</si>
  <si>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</si>
  <si>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</si>
  <si>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</si>
  <si>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</si>
  <si>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</si>
  <si>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</si>
  <si>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</si>
  <si>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</si>
  <si>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</si>
  <si>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</si>
  <si>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</si>
  <si>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</si>
  <si>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</si>
  <si>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</si>
  <si>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</si>
  <si>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</si>
  <si>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</si>
  <si>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</si>
  <si>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</si>
  <si>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</si>
  <si>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</si>
  <si>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</si>
  <si>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</si>
  <si>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</si>
  <si>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</si>
  <si>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</si>
  <si>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</si>
  <si>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</si>
  <si>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</si>
  <si>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</si>
  <si>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</si>
  <si>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</si>
  <si>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</si>
  <si>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</si>
  <si>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</si>
  <si>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</si>
  <si>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</si>
  <si>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</si>
  <si>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</si>
  <si>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</si>
  <si>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</si>
  <si>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</si>
  <si>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</si>
  <si>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</si>
  <si>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</si>
  <si>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</si>
  <si>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</si>
  <si>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</si>
  <si>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</si>
  <si>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</si>
  <si>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</si>
  <si>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</si>
  <si>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</si>
  <si>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</si>
  <si>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</si>
  <si>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</si>
  <si>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</si>
  <si>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</si>
  <si>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</si>
  <si>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</si>
  <si>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</si>
  <si>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</si>
  <si>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</si>
  <si>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</si>
  <si>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</si>
  <si>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</si>
  <si>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</si>
  <si>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</si>
  <si>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</si>
  <si>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</si>
  <si>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</si>
  <si>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</si>
  <si>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</si>
  <si>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</si>
  <si>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</si>
  <si>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</si>
  <si>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</si>
  <si>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</si>
  <si>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</si>
  <si>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</si>
  <si>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</si>
  <si>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</si>
  <si>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</si>
  <si>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</si>
  <si>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</si>
  <si>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</si>
  <si>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</si>
  <si>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</si>
  <si>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</si>
  <si>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</si>
  <si>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</si>
  <si>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</si>
  <si>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</si>
  <si>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</si>
  <si>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</si>
  <si>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</si>
  <si>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</si>
  <si>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</si>
  <si>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</si>
  <si>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</si>
  <si>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</si>
  <si>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</si>
  <si>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</si>
  <si>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</si>
  <si>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</si>
  <si>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</si>
  <si>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</si>
  <si>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</si>
  <si>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</si>
  <si>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</si>
  <si>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</si>
  <si>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</si>
  <si>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</si>
  <si>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</si>
  <si>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</si>
  <si>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</si>
  <si>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</si>
  <si>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</si>
  <si>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</si>
  <si>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</si>
  <si>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</si>
  <si>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</si>
  <si>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</si>
  <si>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</si>
  <si>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</si>
  <si>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</si>
  <si>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</si>
  <si>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</si>
  <si>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</si>
  <si>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</si>
  <si>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</si>
  <si>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</si>
  <si>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</si>
  <si>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</si>
  <si>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</si>
  <si>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</si>
  <si>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</si>
  <si>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</si>
  <si>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</si>
  <si>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</si>
  <si>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</si>
  <si>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</si>
  <si>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</si>
  <si>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</si>
  <si>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</si>
  <si>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</si>
  <si>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</si>
  <si>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</si>
  <si>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</si>
  <si>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</si>
  <si>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</si>
  <si>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</si>
  <si>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</si>
  <si>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</si>
  <si>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</si>
  <si>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</si>
  <si>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</si>
  <si>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</si>
  <si>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</si>
  <si>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</si>
  <si>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</si>
  <si>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</si>
  <si>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</si>
  <si>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</si>
  <si>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</si>
  <si>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</si>
  <si>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</si>
  <si>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</si>
  <si>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</si>
  <si>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</si>
  <si>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</si>
  <si>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</si>
  <si>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</si>
  <si>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</si>
  <si>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</si>
  <si>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</si>
  <si>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</si>
  <si>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</si>
  <si>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</si>
  <si>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</si>
  <si>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</si>
  <si>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</si>
  <si>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</si>
  <si>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</si>
  <si>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</si>
  <si>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</si>
  <si>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</si>
  <si>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</si>
  <si>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</si>
  <si>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</si>
  <si>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</si>
  <si>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</si>
  <si>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</si>
  <si>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</si>
  <si>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</si>
  <si>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</si>
  <si>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</si>
  <si>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</si>
  <si>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</si>
  <si>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</si>
  <si>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</si>
  <si>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</si>
  <si>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</si>
  <si>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</si>
  <si>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</si>
  <si>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</si>
  <si>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</si>
  <si>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</si>
  <si>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</si>
  <si>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</si>
  <si>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</si>
  <si>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</si>
  <si>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</si>
  <si>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</si>
  <si>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</si>
  <si>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</si>
  <si>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</si>
  <si>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</si>
  <si>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</si>
  <si>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</si>
  <si>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</si>
  <si>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</si>
  <si>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</si>
  <si>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</si>
  <si>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</si>
  <si>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</si>
  <si>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</si>
  <si>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</si>
  <si>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</si>
  <si>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</si>
  <si>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</si>
  <si>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</si>
  <si>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</si>
  <si>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</si>
  <si>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</si>
  <si>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</si>
  <si>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</si>
  <si>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</si>
  <si>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</si>
  <si>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</si>
  <si>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</si>
  <si>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</si>
  <si>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</si>
  <si>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</si>
  <si>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</si>
  <si>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</si>
  <si>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</si>
  <si>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</si>
  <si>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</si>
  <si>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</si>
  <si>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</si>
  <si>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</si>
  <si>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</si>
  <si>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</si>
  <si>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</si>
  <si>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</si>
  <si>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</si>
  <si>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</si>
  <si>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</si>
  <si>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</si>
  <si>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</si>
  <si>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</si>
  <si>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</si>
  <si>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</si>
  <si>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</si>
  <si>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</si>
  <si>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</si>
  <si>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</si>
  <si>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</si>
  <si>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</si>
  <si>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</si>
  <si>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</si>
  <si>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</si>
  <si>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</si>
  <si>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</si>
  <si>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</si>
  <si>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</si>
  <si>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</si>
  <si>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</si>
  <si>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</si>
  <si>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</si>
  <si>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</si>
  <si>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</si>
  <si>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</si>
  <si>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</si>
  <si>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</si>
  <si>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</si>
  <si>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</si>
  <si>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</si>
  <si>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</si>
  <si>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</si>
  <si>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</si>
  <si>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</si>
  <si>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</si>
  <si>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</si>
  <si>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</si>
  <si>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</si>
  <si>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</si>
  <si>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</si>
  <si>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</si>
  <si>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</si>
  <si>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</si>
  <si>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</si>
  <si>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</si>
  <si>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</si>
  <si>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</si>
  <si>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</si>
  <si>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</si>
  <si>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</si>
  <si>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</si>
  <si>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</si>
  <si>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</si>
  <si>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</si>
  <si>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</si>
  <si>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</si>
  <si>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</si>
  <si>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</si>
  <si>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</si>
  <si>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</si>
  <si>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</si>
  <si>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</si>
  <si>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</si>
  <si>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</si>
  <si>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</si>
  <si>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</si>
  <si>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</si>
  <si>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</si>
  <si>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</si>
  <si>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</si>
  <si>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</si>
  <si>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</si>
  <si>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</si>
  <si>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</si>
  <si>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</si>
  <si>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</si>
  <si>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</si>
  <si>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</si>
  <si>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</si>
  <si>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</si>
  <si>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</si>
  <si>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</si>
  <si>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</si>
  <si>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</si>
  <si>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</si>
  <si>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</si>
  <si>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</si>
  <si>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</si>
  <si>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</si>
  <si>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</si>
  <si>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</si>
  <si>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</si>
  <si>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</si>
  <si>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</si>
  <si>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</si>
  <si>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</si>
  <si>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</si>
  <si>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</si>
  <si>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</si>
  <si>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</si>
  <si>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</si>
  <si>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</si>
  <si>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</si>
  <si>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</si>
  <si>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</si>
  <si>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</si>
  <si>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</si>
  <si>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</si>
  <si>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</si>
  <si>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</si>
  <si>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</si>
  <si>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</si>
  <si>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</si>
  <si>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</si>
  <si>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</si>
  <si>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</si>
  <si>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</si>
  <si>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</si>
  <si>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</si>
  <si>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</si>
  <si>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</si>
  <si>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</si>
  <si>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</si>
  <si>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</si>
  <si>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</si>
  <si>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</si>
  <si>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</si>
  <si>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</si>
  <si>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</si>
  <si>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</si>
  <si>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</si>
  <si>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</si>
  <si>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</si>
  <si>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</si>
  <si>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</si>
  <si>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</si>
  <si>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</si>
  <si>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</si>
  <si>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</si>
  <si>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</si>
  <si>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</si>
  <si>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</si>
  <si>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</si>
  <si>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</si>
  <si>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</si>
  <si>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</si>
  <si>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</si>
  <si>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</si>
  <si>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</si>
  <si>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</si>
  <si>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</si>
  <si>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</si>
  <si>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</si>
  <si>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</si>
  <si>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</si>
  <si>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</si>
  <si>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</si>
  <si>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</si>
  <si>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</si>
  <si>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</si>
  <si>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</si>
  <si>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</si>
  <si>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</si>
  <si>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</si>
  <si>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</si>
  <si>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</si>
  <si>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</si>
  <si>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</si>
  <si>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</si>
  <si>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</si>
  <si>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</si>
  <si>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</si>
  <si>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</si>
  <si>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</si>
  <si>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</si>
  <si>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</si>
  <si>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</si>
  <si>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</si>
  <si>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</si>
  <si>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</si>
  <si>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</si>
  <si>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</si>
  <si>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</si>
  <si>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</si>
  <si>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</si>
  <si>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</si>
  <si>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</si>
  <si>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</si>
  <si>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</si>
  <si>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</si>
  <si>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</si>
  <si>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</si>
  <si>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</si>
  <si>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</si>
  <si>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</si>
  <si>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</si>
  <si>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</si>
  <si>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</si>
  <si>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</si>
  <si>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</si>
  <si>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</si>
  <si>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</si>
  <si>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</si>
  <si>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</si>
  <si>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</si>
  <si>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</si>
  <si>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</si>
  <si>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</si>
  <si>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</si>
  <si>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</si>
  <si>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</si>
  <si>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</si>
  <si>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</si>
  <si>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</si>
  <si>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</si>
  <si>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</si>
  <si>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</si>
  <si>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</si>
  <si>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</si>
  <si>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</si>
  <si>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</si>
  <si>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</si>
  <si>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</si>
  <si>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</si>
  <si>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</si>
  <si>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</si>
  <si>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</si>
  <si>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</si>
  <si>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</si>
  <si>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</si>
  <si>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</si>
  <si>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</si>
  <si>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</si>
  <si>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</si>
  <si>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</si>
  <si>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</si>
  <si>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</si>
  <si>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</si>
  <si>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</si>
  <si>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</si>
  <si>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</si>
  <si>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</si>
  <si>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</si>
  <si>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</si>
  <si>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</si>
  <si>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</si>
  <si>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</si>
  <si>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</si>
  <si>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</si>
  <si>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</si>
  <si>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</si>
  <si>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</si>
  <si>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</si>
  <si>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</si>
  <si>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</si>
  <si>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</si>
  <si>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</si>
  <si>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</si>
  <si>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</si>
  <si>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</si>
  <si>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</si>
  <si>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</si>
  <si>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</si>
  <si>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</si>
  <si>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</si>
  <si>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</si>
  <si>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</si>
  <si>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</si>
  <si>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</si>
  <si>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</si>
  <si>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</si>
  <si>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</si>
  <si>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</si>
  <si>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</si>
  <si>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</si>
  <si>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</si>
  <si>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</si>
  <si>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</si>
  <si>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</si>
  <si>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</si>
  <si>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</si>
  <si>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</si>
  <si>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</si>
  <si>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</si>
  <si>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</si>
  <si>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</si>
  <si>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</si>
  <si>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</si>
  <si>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</si>
  <si>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</si>
  <si>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</si>
  <si>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</si>
  <si>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</si>
  <si>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</si>
  <si>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</si>
  <si>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</si>
  <si>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</si>
  <si>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</si>
  <si>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</si>
  <si>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</si>
  <si>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</si>
  <si>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</si>
  <si>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</si>
  <si>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</si>
  <si>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</si>
  <si>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</si>
  <si>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</si>
  <si>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</si>
  <si>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</si>
  <si>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</si>
  <si>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</si>
  <si>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</si>
  <si>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</si>
  <si>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</si>
  <si>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</si>
  <si>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</si>
  <si>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</si>
  <si>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</si>
  <si>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</si>
  <si>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</si>
  <si>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</si>
  <si>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</si>
  <si>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</si>
  <si>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</si>
  <si>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</si>
  <si>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</si>
  <si>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</si>
  <si>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</si>
  <si>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</si>
  <si>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</si>
  <si>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</si>
  <si>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</si>
  <si>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</si>
  <si>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</si>
  <si>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</si>
  <si>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</si>
  <si>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</si>
  <si>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</si>
  <si>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</si>
  <si>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</si>
  <si>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</si>
  <si>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</si>
  <si>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</si>
  <si>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</si>
  <si>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</si>
  <si>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</si>
  <si>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</si>
  <si>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</si>
  <si>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</si>
  <si>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</si>
  <si>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</si>
  <si>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</si>
  <si>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</si>
  <si>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</si>
  <si>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</si>
  <si>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</si>
  <si>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</si>
  <si>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</si>
  <si>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</si>
  <si>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</si>
  <si>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</si>
  <si>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</si>
  <si>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</si>
  <si>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</si>
  <si>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</si>
  <si>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</si>
  <si>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</si>
  <si>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</si>
  <si>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</si>
  <si>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</si>
  <si>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</si>
  <si>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</si>
  <si>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</si>
  <si>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</si>
  <si>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</si>
  <si>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</si>
  <si>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</si>
  <si>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</si>
  <si>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</si>
  <si>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</si>
  <si>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</si>
  <si>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</si>
  <si>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</si>
  <si>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</si>
  <si>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</si>
  <si>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</si>
  <si>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</si>
  <si>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</si>
  <si>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</si>
  <si>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</si>
  <si>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</si>
  <si>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</si>
  <si>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</si>
  <si>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</si>
  <si>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</si>
  <si>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</si>
  <si>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</si>
  <si>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</si>
  <si>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</si>
  <si>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</si>
  <si>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</si>
  <si>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</si>
  <si>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</si>
  <si>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</si>
  <si>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</si>
  <si>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</si>
  <si>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</si>
  <si>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</si>
  <si>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</si>
  <si>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</si>
  <si>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</si>
  <si>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</si>
  <si>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</si>
  <si>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</si>
  <si>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</si>
  <si>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</si>
  <si>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</si>
  <si>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</si>
  <si>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</si>
  <si>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</si>
  <si>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</si>
  <si>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</si>
  <si>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</si>
  <si>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</si>
  <si>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</si>
  <si>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</si>
  <si>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</si>
  <si>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</si>
  <si>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</si>
  <si>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</si>
  <si>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</si>
  <si>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</si>
  <si>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</si>
  <si>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</si>
  <si>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</si>
  <si>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</si>
  <si>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</si>
  <si>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</si>
  <si>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</si>
  <si>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</si>
  <si>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</si>
  <si>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</si>
  <si>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</si>
  <si>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</si>
  <si>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</si>
  <si>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</si>
  <si>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</si>
  <si>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</si>
  <si>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</si>
  <si>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</si>
  <si>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</si>
  <si>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</si>
  <si>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</si>
  <si>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</si>
  <si>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</si>
  <si>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</si>
  <si>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</si>
  <si>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</si>
  <si>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</si>
  <si>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</si>
  <si>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</si>
  <si>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</si>
  <si>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</si>
  <si>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</si>
  <si>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</si>
  <si>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</si>
  <si>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</si>
  <si>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</si>
  <si>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</si>
  <si>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</si>
  <si>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</si>
  <si>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</si>
  <si>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</si>
  <si>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</si>
  <si>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</si>
  <si>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</si>
  <si>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</si>
  <si>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</si>
  <si>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</si>
  <si>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</si>
  <si>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</si>
  <si>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</si>
  <si>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</si>
  <si>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</si>
  <si>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</si>
  <si>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</si>
  <si>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</si>
  <si>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</si>
  <si>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</si>
  <si>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</si>
  <si>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</si>
  <si>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</si>
  <si>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</si>
  <si>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</si>
  <si>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</si>
  <si>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</si>
  <si>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</si>
  <si>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</si>
  <si>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</si>
  <si>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</si>
  <si>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</si>
  <si>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</si>
  <si>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</si>
  <si>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</si>
  <si>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</si>
  <si>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</si>
  <si>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</si>
  <si>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</si>
  <si>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</si>
  <si>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</si>
  <si>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</si>
  <si>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</si>
  <si>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</si>
  <si>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</si>
  <si>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</si>
  <si>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</si>
  <si>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</si>
  <si>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</si>
  <si>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</si>
  <si>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</si>
  <si>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</si>
  <si>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</si>
  <si>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</si>
  <si>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</si>
  <si>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</si>
  <si>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</si>
  <si>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</si>
  <si>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</si>
  <si>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</si>
  <si>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</si>
  <si>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</si>
  <si>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</si>
  <si>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</si>
  <si>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</si>
  <si>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</si>
  <si>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</si>
  <si>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</si>
  <si>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</si>
  <si>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</si>
  <si>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</si>
  <si>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</si>
  <si>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</si>
  <si>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</si>
  <si>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</si>
  <si>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</si>
  <si>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</si>
  <si>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</si>
  <si>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</si>
  <si>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</si>
  <si>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</si>
  <si>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</si>
  <si>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</si>
  <si>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</si>
  <si>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</si>
  <si>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</si>
  <si>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</si>
  <si>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</si>
  <si>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</si>
  <si>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</si>
  <si>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</si>
  <si>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</si>
  <si>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</si>
  <si>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</si>
  <si>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</si>
  <si>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</si>
  <si>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</si>
  <si>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</si>
  <si>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</si>
  <si>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</si>
  <si>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</si>
  <si>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</si>
  <si>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</si>
  <si>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</si>
  <si>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</si>
  <si>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</si>
  <si>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</si>
  <si>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</si>
  <si>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</si>
  <si>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</si>
  <si>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</si>
  <si>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</si>
  <si>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</si>
  <si>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</si>
  <si>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</si>
  <si>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</si>
  <si>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</si>
  <si>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</si>
  <si>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</si>
  <si>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</si>
  <si>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</si>
  <si>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</si>
  <si>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</si>
  <si>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</si>
  <si>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</si>
  <si>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</si>
  <si>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</si>
  <si>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</si>
  <si>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</si>
  <si>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</si>
  <si>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</si>
  <si>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</si>
  <si>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</si>
  <si>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</si>
  <si>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</si>
  <si>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</si>
  <si>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</si>
  <si>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</si>
  <si>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</si>
  <si>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</si>
  <si>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</si>
  <si>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</si>
  <si>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</si>
  <si>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</si>
  <si>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</si>
  <si>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</si>
  <si>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</si>
  <si>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</si>
  <si>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</si>
  <si>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</si>
  <si>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</si>
  <si>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</si>
  <si>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</si>
  <si>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</si>
  <si>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</si>
  <si>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</si>
  <si>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</si>
  <si>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</si>
  <si>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</si>
  <si>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</si>
  <si>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</si>
  <si>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</si>
  <si>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</si>
  <si>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</si>
  <si>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</si>
  <si>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</si>
  <si>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</si>
  <si>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</si>
  <si>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</si>
  <si>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</si>
  <si>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</si>
  <si>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</si>
  <si>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</si>
  <si>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</si>
  <si>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</si>
  <si>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</si>
  <si>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</si>
  <si>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</si>
  <si>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</si>
  <si>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</si>
  <si>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</si>
  <si>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</si>
  <si>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</si>
  <si>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</si>
  <si>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</si>
  <si>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</si>
  <si>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</si>
  <si>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</si>
  <si>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</si>
  <si>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</si>
  <si>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</si>
  <si>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</si>
  <si>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</si>
  <si>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</si>
  <si>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</si>
  <si>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</si>
  <si>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</si>
  <si>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</si>
  <si>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</si>
  <si>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</si>
  <si>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</si>
  <si>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</si>
  <si>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</si>
  <si>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</si>
  <si>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</si>
  <si>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</si>
  <si>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</si>
  <si>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</si>
  <si>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</si>
  <si>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</si>
  <si>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</si>
  <si>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</si>
  <si>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</si>
  <si>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</si>
  <si>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</si>
  <si>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</si>
  <si>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</si>
  <si>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</si>
  <si>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</si>
  <si>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</si>
  <si>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</si>
  <si>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</si>
  <si>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</si>
  <si>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</si>
  <si>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</si>
  <si>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</si>
  <si>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</si>
  <si>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</si>
  <si>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</si>
  <si>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</si>
  <si>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</si>
  <si>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</si>
  <si>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</si>
  <si>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</si>
  <si>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</si>
  <si>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</si>
  <si>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</si>
  <si>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</si>
  <si>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</si>
  <si>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</si>
  <si>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</si>
  <si>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</si>
  <si>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</si>
  <si>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</si>
  <si>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</si>
  <si>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</si>
  <si>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</si>
  <si>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</si>
  <si>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</si>
  <si>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</si>
  <si>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</si>
  <si>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</si>
  <si>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</si>
  <si>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</si>
  <si>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</si>
  <si>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</si>
  <si>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</si>
  <si>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</si>
  <si>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</si>
  <si>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</si>
  <si>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</si>
  <si>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</si>
  <si>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</si>
  <si>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</si>
  <si>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</si>
  <si>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</si>
  <si>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</si>
  <si>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</si>
  <si>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</si>
  <si>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</si>
  <si>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</si>
  <si>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</si>
  <si>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</si>
  <si>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</si>
  <si>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</si>
  <si>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</si>
  <si>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</si>
  <si>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</si>
  <si>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</si>
  <si>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</si>
  <si>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</si>
  <si>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</si>
  <si>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</si>
  <si>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</si>
  <si>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</si>
  <si>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</si>
  <si>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</si>
  <si>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</si>
  <si>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</si>
  <si>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</si>
  <si>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</si>
  <si>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</si>
  <si>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</si>
  <si>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</si>
  <si>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</si>
  <si>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</si>
  <si>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</si>
  <si>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</si>
  <si>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</si>
  <si>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</si>
  <si>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</si>
  <si>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</si>
  <si>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</si>
  <si>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</si>
  <si>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</si>
  <si>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</si>
  <si>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</si>
  <si>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</si>
  <si>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</si>
  <si>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</si>
  <si>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</si>
  <si>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</si>
  <si>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</si>
  <si>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</si>
  <si>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</si>
  <si>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</si>
  <si>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</si>
  <si>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</si>
  <si>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</si>
  <si>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</si>
  <si>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</si>
  <si>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</si>
  <si>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</si>
  <si>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</si>
  <si>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</si>
  <si>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</si>
  <si>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</si>
  <si>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</si>
  <si>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</si>
  <si>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</si>
  <si>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</si>
  <si>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</si>
  <si>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</si>
  <si>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</si>
  <si>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</si>
  <si>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</si>
  <si>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</si>
  <si>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</si>
  <si>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</si>
  <si>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</si>
  <si>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</si>
  <si>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</si>
  <si>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</si>
  <si>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</si>
  <si>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</si>
  <si>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</si>
  <si>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</si>
  <si>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</si>
  <si>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</si>
  <si>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</si>
  <si>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</si>
  <si>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</si>
  <si>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</si>
  <si>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</si>
  <si>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</si>
  <si>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</si>
  <si>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</si>
  <si>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</si>
  <si>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</si>
  <si>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</si>
  <si>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</si>
  <si>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</si>
  <si>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</si>
  <si>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</si>
  <si>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</si>
  <si>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</si>
  <si>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</si>
  <si>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</si>
  <si>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</si>
  <si>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</si>
  <si>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</si>
  <si>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</si>
  <si>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</si>
  <si>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</si>
  <si>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</si>
  <si>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</si>
  <si>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</si>
  <si>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</si>
  <si>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</si>
  <si>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</si>
  <si>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</si>
  <si>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</si>
  <si>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</si>
  <si>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</si>
  <si>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</si>
  <si>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</si>
  <si>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</si>
  <si>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</si>
  <si>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</si>
  <si>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</si>
  <si>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</si>
  <si>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</si>
  <si>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</si>
  <si>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</si>
  <si>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</si>
  <si>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</si>
  <si>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</si>
  <si>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</si>
  <si>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</si>
  <si>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</si>
  <si>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</si>
  <si>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</si>
  <si>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</si>
  <si>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</si>
  <si>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</si>
  <si>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</si>
  <si>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</si>
  <si>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</si>
  <si>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</si>
  <si>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</si>
  <si>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</si>
  <si>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</si>
  <si>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</si>
  <si>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</si>
  <si>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</si>
  <si>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</si>
  <si>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</si>
  <si>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</si>
  <si>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</si>
  <si>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</si>
  <si>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</si>
  <si>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</si>
  <si>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</si>
  <si>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</si>
  <si>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</si>
  <si>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</si>
  <si>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</si>
  <si>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</si>
  <si>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</si>
  <si>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</si>
  <si>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</si>
  <si>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</si>
  <si>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</si>
  <si>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</si>
  <si>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</si>
  <si>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</si>
  <si>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</si>
  <si>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</si>
  <si>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</si>
  <si>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</si>
  <si>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</si>
  <si>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</si>
  <si>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</si>
  <si>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</si>
  <si>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</si>
  <si>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</si>
  <si>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</si>
  <si>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</si>
  <si>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</si>
  <si>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</si>
  <si>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</si>
  <si>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</si>
  <si>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</si>
  <si>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</si>
  <si>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</si>
  <si>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</si>
  <si>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</si>
  <si>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</si>
  <si>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</si>
  <si>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</si>
  <si>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</si>
  <si>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</si>
  <si>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</si>
  <si>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</si>
  <si>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</si>
  <si>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</si>
  <si>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</si>
  <si>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</si>
  <si>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</si>
  <si>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</si>
  <si>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</si>
  <si>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</si>
  <si>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</si>
  <si>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</si>
  <si>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</si>
  <si>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</si>
  <si>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</si>
  <si>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</si>
  <si>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</si>
  <si>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</si>
  <si>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</si>
  <si>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</si>
  <si>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</si>
  <si>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</si>
  <si>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</si>
  <si>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</si>
  <si>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</si>
  <si>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</si>
  <si>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</si>
  <si>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</si>
  <si>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</si>
  <si>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</si>
  <si>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</si>
  <si>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</si>
  <si>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</si>
  <si>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</si>
  <si>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</si>
  <si>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</si>
  <si>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</si>
  <si>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</si>
  <si>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</si>
  <si>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</si>
  <si>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</si>
  <si>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</si>
  <si>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</si>
  <si>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</si>
  <si>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</si>
  <si>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</si>
  <si>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</si>
  <si>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</si>
  <si>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</si>
  <si>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</si>
  <si>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</si>
  <si>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</si>
  <si>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</si>
  <si>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</si>
  <si>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</si>
  <si>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</si>
  <si>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</si>
  <si>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</si>
  <si>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</si>
  <si>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</si>
  <si>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</si>
  <si>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</si>
  <si>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</si>
  <si>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</si>
  <si>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</si>
  <si>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</si>
  <si>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</si>
  <si>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</si>
  <si>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</si>
  <si>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</si>
  <si>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</si>
  <si>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</si>
  <si>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</si>
  <si>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</si>
  <si>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</si>
  <si>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</si>
  <si>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</si>
  <si>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</si>
  <si>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</si>
  <si>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</si>
  <si>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</si>
  <si>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</si>
  <si>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</si>
  <si>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</si>
  <si>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</si>
  <si>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</si>
  <si>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</si>
  <si>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</si>
  <si>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</si>
  <si>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</si>
  <si>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</si>
  <si>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</si>
  <si>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</si>
  <si>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</si>
  <si>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</si>
  <si>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</si>
  <si>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</si>
  <si>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</si>
  <si>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</si>
  <si>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</si>
  <si>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</si>
  <si>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</si>
  <si>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</si>
  <si>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</si>
  <si>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</si>
  <si>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</si>
  <si>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</si>
  <si>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</si>
  <si>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</si>
  <si>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</si>
  <si>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</si>
  <si>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</si>
  <si>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</si>
  <si>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</si>
  <si>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</si>
  <si>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</si>
  <si>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</si>
  <si>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</si>
  <si>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</si>
  <si>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</si>
  <si>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</si>
  <si>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</si>
  <si>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</si>
  <si>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</si>
  <si>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</si>
  <si>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</si>
  <si>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</si>
  <si>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</si>
  <si>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</si>
  <si>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</si>
  <si>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</si>
  <si>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</si>
  <si>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</si>
  <si>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</si>
  <si>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</si>
  <si>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</si>
  <si>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</si>
  <si>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</si>
  <si>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</si>
  <si>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</si>
  <si>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</si>
  <si>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</si>
  <si>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</si>
  <si>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</si>
  <si>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</si>
  <si>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</si>
  <si>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</si>
  <si>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</si>
  <si>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</si>
  <si>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</si>
  <si>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</si>
  <si>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</si>
  <si>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</si>
  <si>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</si>
  <si>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</si>
  <si>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</si>
  <si>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</si>
  <si>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</si>
  <si>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</si>
  <si>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</si>
  <si>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</si>
  <si>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</si>
  <si>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</si>
  <si>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</si>
  <si>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</si>
  <si>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</si>
  <si>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</si>
  <si>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</si>
  <si>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</si>
  <si>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</si>
  <si>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</si>
  <si>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</si>
  <si>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</si>
  <si>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</si>
  <si>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</si>
  <si>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</si>
  <si>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</si>
  <si>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</si>
  <si>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</si>
  <si>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</si>
  <si>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</si>
  <si>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</si>
  <si>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</si>
  <si>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</si>
  <si>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</si>
  <si>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</si>
  <si>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</si>
  <si>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</si>
  <si>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</si>
  <si>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</si>
  <si>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</si>
  <si>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</si>
  <si>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</si>
  <si>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</si>
  <si>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</si>
  <si>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</si>
  <si>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</si>
  <si>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</si>
  <si>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</si>
  <si>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</si>
  <si>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</si>
  <si>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</si>
  <si>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</si>
  <si>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</si>
  <si>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</si>
  <si>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</si>
  <si>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</si>
  <si>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</si>
  <si>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</si>
  <si>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</si>
  <si>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</si>
  <si>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</si>
  <si>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</si>
  <si>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</si>
  <si>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</si>
  <si>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</si>
  <si>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</si>
  <si>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</si>
  <si>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</si>
  <si>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</si>
  <si>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</si>
  <si>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</si>
  <si>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</si>
  <si>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</si>
  <si>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</si>
  <si>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</si>
  <si>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</si>
  <si>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</si>
  <si>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</si>
  <si>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</si>
  <si>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</si>
  <si>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</si>
  <si>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</si>
  <si>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</si>
  <si>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</si>
  <si>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</si>
  <si>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</si>
  <si>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</si>
  <si>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</si>
  <si>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</si>
  <si>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</si>
  <si>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</si>
  <si>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</si>
  <si>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</si>
  <si>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</si>
  <si>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</si>
  <si>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</si>
  <si>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</si>
  <si>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</si>
  <si>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</si>
  <si>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</si>
  <si>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</si>
  <si>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</si>
  <si>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</si>
  <si>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</si>
  <si>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</si>
  <si>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</si>
  <si>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</si>
  <si>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</si>
  <si>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</si>
  <si>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</si>
  <si>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</si>
  <si>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</si>
  <si>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</si>
  <si>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</si>
  <si>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</si>
  <si>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</si>
  <si>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</si>
  <si>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</si>
  <si>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</si>
  <si>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</si>
  <si>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</si>
  <si>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</si>
  <si>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</si>
  <si>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</si>
  <si>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</si>
  <si>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</si>
  <si>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</si>
  <si>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</si>
  <si>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</si>
  <si>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</si>
  <si>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</si>
  <si>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</si>
  <si>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</si>
  <si>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</si>
  <si>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</si>
  <si>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</si>
  <si>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</si>
  <si>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</si>
  <si>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</si>
  <si>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</si>
  <si>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</si>
  <si>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</si>
  <si>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</si>
  <si>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</si>
  <si>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</si>
  <si>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</si>
  <si>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</si>
  <si>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</si>
  <si>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</si>
  <si>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</si>
  <si>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</si>
  <si>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</si>
  <si>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</si>
  <si>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</si>
  <si>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</si>
  <si>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</si>
  <si>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</si>
  <si>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</si>
  <si>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</si>
  <si>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</si>
  <si>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</si>
  <si>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</si>
  <si>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</si>
  <si>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</si>
  <si>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</si>
  <si>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</si>
  <si>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</si>
  <si>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</si>
  <si>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</si>
  <si>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</si>
  <si>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</si>
  <si>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</si>
  <si>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</si>
  <si>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</si>
  <si>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</si>
  <si>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</si>
  <si>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</si>
  <si>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</si>
  <si>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</si>
  <si>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</si>
  <si>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</si>
  <si>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</si>
  <si>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</si>
  <si>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</si>
  <si>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</si>
  <si>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</si>
  <si>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</si>
  <si>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</si>
  <si>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</si>
  <si>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</si>
  <si>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</si>
  <si>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</si>
  <si>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</si>
  <si>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</si>
  <si>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</si>
  <si>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</si>
  <si>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</si>
  <si>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</si>
  <si>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</si>
  <si>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</si>
  <si>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</si>
  <si>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</si>
  <si>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</si>
  <si>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</si>
  <si>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</si>
  <si>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</si>
  <si>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</si>
  <si>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</si>
  <si>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</si>
  <si>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</si>
  <si>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</si>
  <si>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</si>
  <si>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</si>
  <si>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</si>
  <si>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</si>
  <si>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</si>
  <si>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</si>
  <si>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</si>
  <si>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</si>
  <si>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</si>
  <si>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</si>
  <si>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</si>
  <si>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</si>
  <si>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</si>
  <si>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</si>
  <si>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</si>
  <si>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</si>
  <si>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</si>
  <si>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</si>
  <si>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</si>
  <si>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</si>
  <si>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</si>
  <si>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</si>
  <si>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</si>
  <si>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</si>
  <si>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</si>
  <si>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</si>
  <si>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</si>
  <si>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</si>
  <si>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</si>
  <si>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</si>
  <si>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</si>
  <si>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</si>
  <si>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</si>
  <si>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</si>
  <si>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</si>
  <si>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</si>
  <si>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</si>
  <si>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</si>
  <si>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</si>
  <si>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</si>
  <si>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</si>
  <si>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</si>
  <si>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</si>
  <si>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</si>
  <si>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</si>
  <si>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</si>
  <si>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</si>
  <si>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</si>
  <si>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</si>
  <si>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</si>
  <si>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</si>
  <si>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</si>
  <si>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</si>
  <si>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</si>
  <si>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</si>
  <si>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</si>
  <si>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</si>
  <si>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</si>
  <si>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</si>
  <si>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</si>
  <si>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</si>
  <si>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</si>
  <si>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</si>
  <si>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</si>
  <si>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</si>
  <si>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</si>
  <si>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</si>
  <si>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</si>
  <si>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</si>
  <si>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</si>
  <si>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</si>
  <si>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</si>
  <si>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</si>
  <si>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</si>
  <si>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</si>
  <si>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</si>
  <si>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</si>
  <si>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</si>
  <si>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</si>
  <si>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</si>
  <si>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</si>
  <si>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</si>
  <si>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</si>
  <si>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</si>
  <si>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</si>
  <si>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</si>
  <si>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</si>
  <si>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</si>
  <si>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</si>
  <si>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</si>
  <si>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</si>
  <si>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</si>
  <si>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</si>
  <si>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</si>
  <si>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</si>
  <si>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</si>
  <si>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</si>
  <si>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</si>
  <si>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</si>
  <si>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</si>
  <si>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</si>
  <si>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</si>
  <si>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</si>
  <si>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</si>
  <si>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</si>
  <si>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</si>
  <si>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</si>
  <si>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</si>
  <si>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</si>
  <si>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</si>
  <si>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</si>
  <si>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</si>
  <si>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</si>
  <si>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</si>
  <si>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</si>
  <si>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</si>
  <si>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</si>
  <si>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</si>
  <si>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</si>
  <si>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</si>
  <si>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</si>
  <si>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</si>
  <si>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</si>
  <si>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</si>
  <si>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</si>
  <si>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</si>
  <si>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</si>
  <si>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</si>
  <si>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</si>
  <si>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</si>
  <si>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</si>
  <si>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</si>
  <si>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</si>
  <si>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</si>
  <si>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</si>
  <si>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</si>
  <si>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</si>
  <si>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</si>
  <si>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</si>
  <si>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</si>
  <si>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</si>
  <si>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</si>
  <si>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</si>
  <si>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</si>
  <si>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</si>
  <si>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</si>
  <si>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</si>
  <si>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</si>
  <si>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</si>
  <si>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</si>
  <si>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</si>
  <si>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</si>
  <si>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</si>
  <si>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</si>
  <si>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</si>
  <si>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</si>
  <si>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</si>
  <si>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</si>
  <si>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</si>
  <si>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</si>
  <si>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</si>
  <si>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</si>
  <si>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</si>
  <si>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</si>
  <si>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</si>
  <si>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</si>
  <si>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</si>
  <si>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</si>
  <si>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</si>
  <si>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</si>
  <si>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</si>
  <si>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</si>
  <si>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</si>
  <si>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</si>
  <si>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</si>
  <si>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</si>
  <si>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</si>
  <si>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</si>
  <si>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</si>
  <si>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</si>
  <si>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</si>
  <si>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</si>
  <si>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</si>
  <si>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</si>
  <si>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</si>
  <si>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</si>
  <si>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</si>
  <si>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</si>
  <si>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</si>
  <si>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</si>
  <si>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</si>
  <si>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</si>
  <si>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</si>
  <si>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</si>
  <si>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</si>
  <si>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</si>
  <si>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</si>
  <si>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</si>
  <si>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</si>
  <si>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</si>
  <si>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</si>
  <si>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</si>
  <si>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</si>
  <si>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</si>
  <si>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</si>
  <si>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</si>
  <si>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</si>
  <si>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</si>
  <si>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</si>
  <si>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</si>
  <si>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</si>
  <si>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</si>
  <si>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</si>
  <si>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</si>
  <si>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</si>
  <si>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</si>
  <si>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</si>
  <si>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</si>
  <si>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</si>
  <si>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</si>
  <si>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</si>
  <si>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</si>
  <si>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</si>
  <si>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</si>
  <si>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</si>
  <si>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</si>
  <si>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</si>
  <si>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</si>
  <si>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</si>
  <si>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</si>
  <si>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</si>
  <si>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</si>
  <si>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</si>
  <si>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</si>
  <si>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</si>
  <si>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</si>
  <si>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</si>
  <si>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</si>
  <si>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</si>
  <si>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</si>
  <si>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</si>
  <si>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</si>
  <si>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</si>
  <si>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</si>
  <si>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</si>
  <si>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</si>
  <si>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</si>
  <si>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</si>
  <si>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</si>
  <si>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</si>
  <si>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</si>
  <si>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</si>
  <si>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</si>
  <si>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</si>
  <si>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</si>
  <si>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</si>
  <si>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</si>
  <si>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</si>
  <si>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</si>
  <si>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</si>
  <si>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</si>
  <si>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</si>
  <si>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</si>
  <si>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</si>
  <si>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</si>
  <si>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</si>
  <si>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</si>
  <si>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</si>
  <si>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</si>
  <si>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</si>
  <si>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</si>
  <si>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</si>
  <si>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</si>
  <si>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</si>
  <si>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</si>
  <si>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</si>
  <si>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</si>
  <si>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</si>
  <si>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</si>
  <si>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</si>
  <si>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</si>
  <si>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</si>
  <si>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</si>
  <si>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</si>
  <si>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</si>
  <si>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</si>
  <si>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</si>
  <si>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</si>
  <si>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</si>
  <si>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</si>
  <si>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</si>
  <si>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</si>
  <si>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</si>
  <si>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</si>
  <si>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</si>
  <si>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</si>
  <si>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</si>
  <si>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</si>
  <si>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</si>
  <si>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</si>
  <si>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</si>
  <si>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</si>
  <si>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</si>
  <si>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</si>
  <si>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</si>
  <si>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</si>
  <si>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</si>
  <si>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</si>
  <si>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</si>
  <si>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</si>
  <si>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</si>
  <si>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</si>
  <si>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</si>
  <si>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</si>
  <si>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</si>
  <si>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</si>
  <si>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</si>
  <si>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</si>
  <si>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</si>
  <si>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</si>
  <si>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</si>
  <si>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</si>
  <si>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</si>
  <si>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</si>
  <si>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</si>
  <si>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</si>
  <si>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</si>
  <si>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</si>
  <si>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</si>
  <si>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</si>
  <si>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</si>
  <si>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</si>
  <si>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</si>
  <si>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</si>
  <si>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</si>
  <si>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</si>
  <si>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</si>
  <si>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</si>
  <si>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</si>
  <si>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</si>
  <si>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</si>
  <si>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</si>
  <si>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</si>
  <si>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</si>
  <si>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</si>
  <si>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</si>
  <si>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</si>
  <si>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</si>
  <si>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</si>
  <si>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</si>
  <si>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</si>
  <si>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</si>
  <si>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</si>
  <si>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</si>
  <si>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</si>
  <si>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</si>
  <si>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</si>
  <si>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</si>
  <si>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</si>
  <si>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</si>
  <si>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</si>
  <si>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</si>
  <si>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</si>
  <si>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</si>
  <si>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</si>
  <si>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</si>
  <si>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</si>
  <si>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</si>
  <si>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</si>
  <si>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</si>
  <si>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</si>
  <si>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</si>
  <si>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</si>
  <si>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</si>
  <si>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</si>
  <si>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</si>
  <si>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</si>
  <si>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</si>
  <si>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</si>
  <si>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</si>
  <si>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</si>
  <si>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</si>
  <si>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</si>
  <si>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</si>
  <si>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</si>
  <si>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</si>
  <si>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</si>
  <si>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</si>
  <si>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</si>
  <si>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</si>
  <si>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</si>
  <si>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</si>
  <si>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</si>
  <si>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</si>
  <si>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</si>
  <si>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</si>
  <si>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</si>
  <si>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</si>
  <si>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</si>
  <si>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</si>
  <si>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</si>
  <si>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</si>
  <si>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</si>
  <si>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</si>
  <si>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</si>
  <si>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</si>
  <si>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</si>
  <si>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</si>
  <si>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</si>
  <si>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</si>
  <si>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</si>
  <si>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</si>
  <si>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</si>
  <si>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</si>
  <si>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</si>
  <si>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</si>
  <si>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</si>
  <si>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</si>
  <si>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</si>
  <si>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</si>
  <si>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</si>
  <si>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</si>
  <si>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</si>
  <si>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</si>
  <si>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</si>
  <si>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</si>
  <si>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</si>
  <si>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</si>
  <si>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</si>
  <si>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</si>
  <si>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</si>
  <si>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</si>
  <si>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</si>
  <si>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</si>
  <si>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</si>
  <si>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</si>
  <si>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</si>
  <si>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</si>
  <si>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</si>
  <si>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</si>
  <si>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</si>
  <si>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</si>
  <si>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</si>
  <si>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</si>
  <si>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</si>
  <si>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</si>
  <si>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</si>
  <si>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</si>
  <si>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</si>
  <si>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</si>
  <si>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</si>
  <si>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</si>
  <si>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</si>
  <si>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</si>
  <si>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</si>
  <si>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</si>
  <si>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</si>
  <si>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</si>
  <si>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</si>
  <si>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</si>
  <si>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</si>
  <si>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</si>
  <si>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</si>
  <si>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</si>
  <si>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</si>
  <si>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</si>
  <si>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</si>
  <si>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</si>
  <si>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</si>
  <si>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</si>
  <si>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</si>
  <si>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</si>
  <si>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</si>
  <si>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</si>
  <si>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</si>
  <si>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</si>
  <si>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</si>
  <si>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</si>
  <si>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</si>
  <si>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</si>
  <si>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</si>
  <si>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</si>
  <si>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</si>
  <si>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</si>
  <si>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</si>
  <si>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</si>
  <si>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</si>
  <si>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</si>
  <si>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</si>
  <si>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</si>
  <si>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</si>
  <si>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</si>
  <si>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</si>
  <si>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</si>
  <si>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</si>
  <si>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</si>
  <si>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</si>
  <si>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</si>
  <si>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</si>
  <si>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</si>
  <si>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</si>
  <si>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</si>
  <si>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</si>
  <si>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</si>
  <si>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</si>
  <si>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</si>
  <si>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</si>
  <si>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</si>
  <si>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</si>
  <si>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</si>
  <si>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</si>
  <si>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</si>
  <si>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</si>
  <si>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</si>
  <si>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</si>
  <si>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</si>
  <si>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</si>
  <si>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</si>
  <si>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</si>
  <si>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</si>
  <si>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</si>
  <si>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</si>
  <si>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</si>
  <si>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</si>
  <si>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</si>
  <si>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</si>
  <si>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</si>
  <si>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</si>
  <si>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</si>
  <si>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</si>
  <si>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</si>
  <si>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</si>
  <si>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</si>
  <si>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</si>
  <si>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</si>
  <si>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</si>
  <si>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</si>
  <si>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</si>
  <si>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</si>
  <si>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</si>
  <si>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</si>
  <si>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</si>
  <si>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</si>
  <si>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</si>
  <si>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</si>
  <si>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</si>
  <si>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</si>
  <si>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</si>
  <si>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</si>
  <si>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</si>
  <si>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</si>
  <si>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</si>
  <si>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</si>
  <si>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</si>
  <si>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</si>
  <si>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</si>
  <si>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</si>
  <si>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</si>
  <si>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</si>
  <si>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</si>
  <si>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</si>
  <si>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</si>
  <si>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</si>
  <si>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</si>
  <si>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</si>
  <si>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</si>
  <si>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</si>
  <si>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</si>
  <si>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</si>
  <si>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</si>
  <si>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</si>
  <si>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</si>
  <si>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</si>
  <si>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</si>
  <si>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</si>
  <si>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</si>
  <si>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</si>
  <si>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</si>
  <si>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</si>
  <si>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</si>
  <si>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</si>
  <si>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</si>
  <si>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</si>
  <si>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</si>
  <si>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</si>
  <si>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</si>
  <si>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</si>
  <si>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</si>
  <si>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</si>
  <si>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</si>
  <si>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</si>
  <si>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</si>
  <si>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</si>
  <si>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</si>
  <si>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</si>
  <si>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</si>
  <si>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</si>
  <si>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</si>
  <si>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</si>
  <si>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</si>
  <si>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</si>
  <si>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</si>
  <si>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</si>
  <si>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</si>
  <si>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</si>
  <si>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</si>
  <si>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</si>
  <si>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</si>
  <si>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</si>
  <si>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</si>
  <si>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</si>
  <si>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</si>
  <si>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</si>
  <si>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</si>
  <si>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</si>
  <si>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</si>
  <si>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</si>
  <si>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</si>
  <si>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</si>
  <si>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</si>
  <si>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</si>
  <si>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</si>
  <si>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</si>
  <si>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</si>
  <si>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</si>
  <si>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</si>
  <si>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</si>
  <si>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</si>
  <si>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</si>
  <si>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</si>
  <si>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</si>
  <si>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</si>
  <si>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</si>
  <si>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</si>
  <si>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</si>
  <si>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</si>
  <si>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</si>
  <si>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</si>
  <si>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</si>
  <si>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</si>
  <si>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</si>
  <si>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</si>
  <si>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</si>
  <si>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</si>
  <si>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</si>
  <si>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</si>
  <si>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</si>
  <si>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</si>
  <si>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</si>
  <si>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</si>
  <si>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</si>
  <si>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</si>
  <si>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</si>
  <si>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</si>
  <si>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</si>
  <si>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</si>
  <si>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</si>
  <si>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</si>
  <si>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</si>
  <si>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</si>
  <si>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</si>
  <si>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</si>
  <si>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</si>
  <si>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</si>
  <si>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</si>
  <si>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</si>
  <si>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</si>
  <si>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</si>
  <si>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</si>
  <si>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</si>
  <si>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</si>
  <si>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</si>
  <si>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</si>
  <si>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</si>
  <si>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</si>
  <si>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</si>
  <si>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</si>
  <si>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</si>
  <si>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</si>
  <si>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</si>
  <si>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</si>
  <si>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</si>
  <si>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</si>
  <si>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</si>
  <si>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</si>
  <si>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</si>
  <si>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</si>
  <si>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</si>
  <si>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</si>
  <si>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</si>
  <si>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</si>
  <si>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</si>
  <si>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</si>
  <si>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</si>
  <si>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</si>
  <si>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</si>
  <si>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</si>
  <si>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</si>
  <si>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</si>
  <si>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</si>
  <si>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</si>
  <si>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</si>
  <si>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</si>
  <si>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</si>
  <si>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</si>
  <si>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</si>
  <si>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</si>
  <si>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</si>
  <si>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</si>
  <si>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</si>
  <si>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</si>
  <si>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</si>
  <si>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</si>
  <si>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</si>
  <si>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</si>
  <si>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</si>
  <si>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</si>
  <si>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</si>
  <si>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</si>
  <si>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</si>
  <si>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</si>
  <si>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</si>
  <si>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</si>
  <si>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</si>
  <si>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</si>
  <si>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</si>
  <si>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</si>
  <si>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</si>
  <si>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</si>
  <si>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</si>
  <si>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</si>
  <si>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</si>
  <si>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</si>
  <si>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</si>
  <si>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</si>
  <si>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</si>
  <si>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</si>
  <si>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</si>
  <si>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</si>
  <si>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</si>
  <si>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</si>
  <si>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</si>
  <si>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</si>
  <si>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</si>
  <si>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</si>
  <si>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</si>
  <si>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</si>
  <si>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</si>
  <si>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</si>
  <si>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</si>
  <si>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</si>
  <si>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</si>
  <si>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</si>
  <si>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</si>
  <si>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</si>
  <si>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</si>
  <si>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</si>
  <si>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</si>
  <si>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</si>
  <si>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</si>
  <si>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</si>
  <si>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</si>
  <si>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</si>
  <si>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</si>
  <si>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</si>
  <si>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</si>
  <si>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</si>
  <si>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</si>
  <si>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</si>
  <si>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</si>
  <si>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</si>
  <si>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</si>
  <si>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</si>
  <si>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</si>
  <si>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</si>
  <si>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</si>
  <si>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</si>
  <si>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</si>
  <si>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</si>
  <si>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</si>
  <si>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</si>
  <si>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</si>
  <si>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</si>
  <si>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</si>
  <si>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</si>
  <si>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</si>
  <si>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</si>
  <si>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</si>
  <si>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</si>
  <si>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</si>
  <si>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</si>
  <si>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</si>
  <si>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</si>
  <si>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</si>
  <si>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</si>
  <si>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</si>
  <si>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</si>
  <si>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</si>
  <si>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</si>
  <si>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</si>
  <si>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</si>
  <si>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</si>
  <si>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</si>
  <si>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</si>
  <si>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</si>
  <si>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</si>
  <si>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</si>
  <si>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</si>
  <si>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</si>
  <si>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</si>
  <si>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</si>
  <si>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</si>
  <si>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</si>
  <si>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</si>
  <si>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</si>
  <si>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</si>
  <si>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</si>
  <si>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</si>
  <si>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</si>
  <si>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</si>
  <si>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</si>
  <si>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</si>
  <si>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</si>
  <si>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</si>
  <si>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</si>
  <si>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</si>
  <si>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</si>
  <si>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</si>
  <si>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</si>
  <si>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</si>
  <si>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</si>
  <si>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</si>
  <si>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</si>
  <si>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</si>
  <si>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</si>
  <si>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</si>
  <si>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</si>
  <si>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</si>
  <si>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</si>
  <si>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</si>
  <si>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</si>
  <si>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</si>
  <si>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</si>
  <si>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</si>
  <si>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</si>
  <si>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</si>
  <si>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</si>
  <si>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</si>
  <si>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</si>
  <si>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</si>
  <si>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</si>
  <si>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</si>
  <si>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</si>
  <si>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</si>
  <si>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</si>
  <si>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</si>
  <si>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</si>
  <si>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</si>
  <si>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</si>
  <si>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</si>
  <si>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</si>
  <si>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</si>
  <si>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</si>
  <si>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</si>
  <si>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</si>
  <si>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</si>
  <si>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</si>
  <si>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</si>
  <si>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</si>
  <si>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</si>
  <si>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</si>
  <si>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</si>
  <si>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</si>
  <si>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</si>
  <si>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</si>
  <si>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</si>
  <si>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</si>
  <si>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</si>
  <si>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</si>
  <si>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</si>
  <si>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</si>
  <si>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</si>
  <si>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</si>
  <si>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</si>
  <si>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</si>
  <si>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</si>
  <si>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</si>
  <si>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</si>
  <si>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</si>
  <si>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</si>
  <si>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</si>
  <si>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</si>
  <si>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</si>
  <si>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</si>
  <si>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</si>
  <si>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</si>
  <si>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</si>
  <si>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</si>
  <si>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</si>
  <si>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</si>
  <si>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</si>
  <si>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</si>
  <si>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</si>
  <si>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</si>
  <si>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</si>
  <si>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</si>
  <si>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</si>
  <si>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</si>
  <si>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</si>
  <si>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</si>
  <si>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</si>
  <si>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</si>
  <si>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</si>
  <si>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</si>
  <si>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</si>
  <si>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</si>
  <si>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</si>
  <si>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</si>
  <si>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</si>
  <si>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</si>
  <si>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</si>
  <si>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</si>
  <si>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</si>
  <si>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</si>
  <si>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</si>
  <si>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</si>
  <si>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</si>
  <si>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</si>
  <si>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</si>
  <si>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</si>
  <si>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</si>
  <si>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</si>
  <si>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</si>
  <si>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</si>
  <si>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</si>
  <si>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</si>
  <si>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</si>
  <si>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</si>
  <si>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</si>
  <si>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</si>
  <si>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</si>
  <si>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</si>
  <si>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</si>
  <si>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</si>
  <si>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</si>
  <si>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</si>
  <si>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</si>
  <si>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</si>
  <si>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</si>
  <si>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</si>
  <si>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</si>
  <si>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</si>
  <si>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</si>
  <si>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</si>
  <si>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</si>
  <si>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</si>
  <si>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</si>
  <si>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</si>
  <si>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</si>
  <si>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</si>
  <si>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</si>
  <si>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</si>
  <si>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</si>
  <si>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</si>
  <si>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</si>
  <si>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</si>
  <si>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</si>
  <si>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</si>
  <si>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</si>
  <si>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</si>
  <si>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</si>
  <si>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</si>
  <si>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</si>
  <si>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</si>
  <si>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</si>
  <si>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</si>
  <si>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</si>
  <si>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</si>
  <si>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</si>
  <si>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</si>
  <si>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</si>
  <si>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</si>
  <si>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</si>
  <si>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</si>
  <si>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</si>
  <si>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</si>
  <si>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</si>
  <si>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</si>
  <si>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</si>
  <si>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</si>
  <si>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</si>
  <si>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</si>
  <si>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</si>
  <si>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</si>
  <si>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</si>
  <si>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</si>
  <si>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</si>
  <si>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</si>
  <si>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</si>
  <si>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</si>
  <si>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</si>
  <si>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</si>
  <si>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</si>
  <si>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</si>
  <si>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</si>
  <si>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</si>
  <si>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</si>
  <si>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</si>
  <si>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</si>
  <si>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</si>
  <si>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</si>
  <si>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</si>
  <si>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</si>
  <si>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</si>
  <si>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</si>
  <si>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</si>
  <si>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</si>
  <si>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</si>
  <si>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</si>
  <si>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</si>
  <si>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</si>
  <si>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</si>
  <si>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</si>
  <si>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</si>
  <si>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</si>
  <si>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</si>
  <si>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</si>
  <si>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</si>
  <si>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</si>
  <si>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</si>
  <si>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</si>
  <si>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</si>
  <si>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</si>
  <si>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</si>
  <si>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</si>
  <si>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</si>
  <si>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</si>
  <si>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</si>
  <si>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</si>
  <si>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</si>
  <si>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</si>
  <si>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</si>
  <si>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</si>
  <si>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</si>
  <si>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</si>
  <si>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</si>
  <si>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</si>
  <si>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</si>
  <si>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</si>
  <si>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</si>
  <si>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</si>
  <si>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</si>
  <si>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</si>
  <si>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</si>
  <si>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</si>
  <si>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</si>
  <si>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</si>
  <si>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</si>
  <si>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</si>
  <si>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</si>
  <si>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</si>
  <si>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</si>
  <si>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</si>
  <si>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</si>
  <si>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</si>
  <si>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</si>
  <si>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</si>
  <si>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</si>
  <si>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</si>
  <si>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</si>
  <si>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</si>
  <si>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</si>
  <si>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</si>
  <si>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</si>
  <si>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</si>
  <si>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</si>
  <si>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</si>
  <si>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</si>
  <si>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</si>
  <si>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</si>
  <si>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</si>
  <si>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</si>
  <si>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</si>
  <si>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</si>
  <si>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</si>
  <si>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</si>
  <si>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</si>
  <si>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</si>
  <si>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</si>
  <si>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</si>
  <si>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</si>
  <si>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</si>
  <si>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</si>
  <si>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</si>
  <si>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</si>
  <si>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</si>
  <si>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</si>
  <si>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</si>
  <si>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</si>
  <si>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</si>
  <si>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</si>
  <si>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</si>
  <si>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</si>
  <si>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</si>
  <si>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</si>
  <si>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</si>
  <si>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</si>
  <si>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</si>
  <si>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</si>
  <si>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</si>
  <si>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</si>
  <si>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</si>
  <si>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</si>
  <si>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</si>
  <si>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</si>
  <si>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</si>
  <si>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</si>
  <si>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</si>
  <si>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</si>
  <si>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</si>
  <si>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</si>
  <si>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</si>
  <si>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</si>
  <si>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</si>
  <si>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</si>
  <si>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</si>
  <si>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</si>
  <si>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</si>
  <si>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</si>
  <si>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</si>
  <si>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</si>
  <si>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</si>
  <si>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</si>
  <si>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</si>
  <si>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</si>
  <si>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</si>
  <si>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</si>
  <si>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</si>
  <si>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</si>
  <si>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</si>
  <si>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</si>
  <si>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</si>
  <si>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</si>
  <si>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</si>
  <si>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</si>
  <si>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</si>
  <si>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</si>
  <si>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</si>
  <si>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</si>
  <si>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</si>
  <si>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</si>
  <si>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</si>
  <si>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</si>
  <si>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</si>
  <si>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</si>
  <si>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</si>
  <si>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</si>
  <si>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</si>
  <si>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</si>
  <si>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</si>
  <si>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</si>
  <si>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</si>
  <si>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</si>
  <si>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</si>
  <si>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</si>
  <si>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</si>
  <si>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</si>
  <si>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</si>
  <si>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</si>
  <si>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</si>
  <si>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</si>
  <si>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</si>
  <si>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</si>
  <si>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</si>
  <si>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</si>
  <si>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</si>
  <si>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</si>
  <si>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</si>
  <si>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</si>
  <si>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</si>
  <si>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</si>
  <si>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</si>
  <si>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</si>
  <si>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</si>
  <si>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</si>
  <si>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</si>
  <si>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</si>
  <si>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</si>
  <si>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</si>
  <si>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</si>
  <si>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</si>
  <si>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</si>
  <si>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</si>
  <si>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</si>
  <si>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</si>
  <si>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</si>
  <si>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</si>
  <si>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</si>
  <si>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</si>
  <si>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</si>
  <si>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</si>
  <si>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</si>
  <si>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</si>
  <si>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</si>
  <si>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</si>
  <si>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</si>
  <si>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</si>
  <si>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</si>
  <si>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</si>
  <si>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</si>
  <si>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</si>
  <si>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</si>
  <si>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</si>
  <si>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</si>
  <si>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</si>
  <si>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</si>
  <si>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</si>
  <si>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</si>
  <si>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</si>
  <si>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</si>
  <si>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</si>
  <si>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</si>
  <si>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</si>
  <si>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</si>
  <si>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</si>
  <si>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</si>
  <si>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</si>
  <si>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</si>
  <si>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</si>
  <si>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</si>
  <si>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</si>
  <si>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</si>
  <si>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</si>
  <si>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</si>
  <si>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</si>
  <si>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</si>
  <si>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</si>
  <si>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</si>
  <si>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</si>
  <si>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</si>
  <si>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</si>
  <si>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</si>
  <si>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</si>
  <si>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</si>
  <si>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</si>
  <si>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</si>
  <si>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</si>
  <si>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</si>
  <si>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</si>
  <si>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</si>
  <si>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</si>
  <si>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</si>
  <si>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</si>
  <si>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</si>
  <si>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</si>
  <si>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</si>
  <si>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</si>
  <si>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</si>
  <si>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</si>
  <si>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</si>
  <si>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</si>
  <si>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</si>
  <si>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</si>
  <si>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</si>
  <si>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</si>
  <si>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</si>
  <si>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</si>
  <si>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</si>
  <si>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</si>
  <si>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</si>
  <si>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</si>
  <si>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</si>
  <si>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</si>
  <si>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</si>
  <si>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</si>
  <si>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</si>
  <si>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</si>
  <si>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</si>
  <si>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</si>
  <si>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</si>
  <si>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</si>
  <si>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</si>
  <si>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</si>
  <si>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</si>
  <si>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</si>
  <si>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</si>
  <si>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</si>
  <si>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</si>
  <si>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</si>
  <si>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</si>
  <si>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</si>
  <si>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</si>
  <si>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</si>
  <si>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</si>
  <si>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</si>
  <si>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</si>
  <si>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</si>
  <si>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</si>
  <si>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</si>
  <si>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</si>
  <si>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</si>
  <si>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</si>
  <si>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</si>
  <si>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</si>
  <si>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</si>
  <si>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</si>
  <si>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</si>
  <si>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</si>
  <si>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</si>
  <si>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</si>
  <si>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</si>
  <si>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</si>
  <si>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</si>
  <si>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</si>
  <si>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</si>
  <si>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</si>
  <si>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</si>
  <si>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</si>
  <si>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</si>
  <si>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</si>
  <si>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</si>
  <si>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</si>
  <si>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</si>
  <si>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</si>
  <si>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</si>
  <si>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</si>
  <si>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</si>
  <si>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</si>
  <si>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</si>
  <si>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</si>
  <si>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</si>
  <si>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</si>
  <si>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</si>
  <si>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</si>
  <si>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</si>
  <si>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</si>
  <si>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</si>
  <si>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</si>
  <si>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</si>
  <si>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</si>
  <si>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</si>
  <si>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</si>
  <si>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</si>
  <si>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</si>
  <si>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</si>
  <si>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</si>
  <si>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</si>
  <si>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</si>
  <si>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</si>
  <si>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</si>
  <si>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</si>
  <si>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</si>
  <si>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</si>
  <si>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</si>
  <si>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</si>
  <si>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</si>
  <si>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</si>
  <si>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</si>
  <si>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</si>
  <si>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</si>
  <si>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</si>
  <si>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</si>
  <si>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</si>
  <si>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</si>
  <si>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</si>
  <si>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</si>
  <si>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</si>
  <si>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</si>
  <si>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</si>
  <si>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</si>
  <si>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</si>
  <si>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</si>
  <si>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</si>
  <si>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</si>
  <si>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</si>
  <si>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</si>
  <si>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</si>
  <si>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</si>
  <si>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</si>
  <si>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</si>
  <si>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</si>
  <si>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</si>
  <si>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</si>
  <si>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</si>
  <si>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</si>
  <si>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</si>
  <si>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</si>
  <si>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</si>
  <si>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</si>
  <si>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</si>
  <si>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</si>
  <si>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</si>
  <si>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</si>
  <si>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</si>
  <si>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</si>
  <si>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</si>
  <si>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</si>
  <si>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</si>
  <si>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</si>
  <si>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</si>
  <si>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</si>
  <si>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</si>
  <si>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</si>
  <si>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</si>
  <si>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</si>
  <si>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</si>
  <si>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</si>
  <si>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</si>
  <si>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</si>
  <si>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</si>
  <si>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</si>
  <si>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</si>
  <si>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</si>
  <si>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</si>
  <si>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</si>
  <si>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</si>
  <si>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</si>
  <si>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</si>
  <si>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</si>
  <si>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</si>
  <si>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</si>
  <si>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</si>
  <si>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</si>
  <si>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</si>
  <si>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</si>
  <si>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</si>
  <si>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</si>
  <si>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</si>
  <si>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</si>
  <si>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</si>
  <si>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</si>
  <si>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</si>
  <si>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</si>
  <si>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</si>
  <si>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</si>
  <si>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</si>
  <si>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</si>
  <si>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</si>
  <si>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</si>
  <si>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</si>
  <si>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</si>
  <si>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</si>
  <si>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</si>
  <si>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</si>
  <si>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</si>
  <si>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</si>
  <si>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</si>
  <si>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</si>
  <si>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</si>
  <si>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</si>
  <si>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</si>
  <si>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</si>
  <si>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</si>
  <si>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</si>
  <si>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</si>
  <si>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</si>
  <si>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</si>
  <si>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</si>
  <si>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</si>
  <si>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</si>
  <si>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</si>
  <si>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</si>
  <si>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</si>
  <si>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</si>
  <si>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</si>
  <si>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</si>
  <si>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</si>
  <si>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</si>
  <si>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</si>
  <si>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</si>
  <si>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</si>
  <si>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</si>
  <si>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</si>
  <si>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</si>
  <si>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</si>
  <si>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</si>
  <si>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</si>
  <si>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</si>
  <si>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</si>
  <si>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</si>
  <si>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</si>
  <si>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</si>
  <si>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</si>
  <si>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</si>
  <si>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</si>
  <si>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</si>
  <si>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</si>
  <si>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</si>
  <si>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</si>
  <si>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</si>
  <si>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</si>
  <si>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</si>
  <si>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</si>
  <si>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</si>
  <si>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</si>
  <si>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</si>
  <si>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</si>
  <si>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</si>
  <si>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</si>
  <si>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</si>
  <si>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</si>
  <si>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</si>
  <si>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</si>
  <si>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</si>
  <si>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</si>
  <si>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</si>
  <si>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</si>
  <si>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</si>
  <si>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</si>
  <si>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</si>
  <si>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</si>
  <si>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</si>
  <si>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</si>
  <si>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</si>
  <si>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</si>
  <si>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</si>
  <si>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</si>
  <si>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</si>
  <si>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</si>
  <si>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</si>
  <si>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</si>
  <si>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</si>
  <si>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</si>
  <si>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</si>
  <si>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</si>
  <si>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</si>
  <si>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</si>
  <si>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</si>
  <si>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</si>
  <si>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</si>
  <si>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</si>
  <si>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</si>
  <si>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</si>
  <si>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</si>
  <si>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</si>
  <si>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</si>
  <si>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</si>
  <si>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</si>
  <si>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</si>
  <si>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</si>
  <si>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</si>
  <si>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</si>
  <si>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</si>
  <si>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</si>
  <si>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</si>
  <si>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</si>
  <si>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</si>
  <si>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</si>
  <si>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</si>
  <si>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</si>
  <si>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</si>
  <si>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</si>
  <si>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</si>
  <si>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</si>
  <si>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</si>
  <si>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</si>
  <si>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</si>
  <si>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</si>
  <si>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</si>
  <si>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</si>
  <si>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</si>
  <si>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</si>
  <si>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</si>
  <si>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</si>
  <si>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</si>
  <si>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</si>
  <si>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</si>
  <si>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</si>
  <si>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</si>
  <si>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</si>
  <si>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</si>
  <si>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</si>
  <si>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</si>
  <si>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</si>
  <si>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</si>
  <si>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</si>
  <si>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</si>
  <si>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</si>
  <si>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</si>
  <si>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</si>
  <si>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</si>
  <si>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</si>
  <si>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</si>
  <si>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</si>
  <si>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</si>
  <si>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</si>
  <si>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</si>
  <si>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</si>
  <si>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</si>
  <si>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</si>
  <si>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</si>
  <si>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</si>
  <si>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</si>
  <si>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</si>
  <si>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</si>
  <si>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</si>
  <si>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</si>
  <si>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</si>
  <si>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</si>
  <si>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</si>
  <si>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</si>
  <si>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</si>
  <si>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</si>
  <si>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</si>
  <si>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</si>
  <si>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</si>
  <si>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</si>
  <si>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</si>
  <si>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</si>
  <si>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</si>
  <si>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</si>
  <si>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</si>
  <si>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</si>
  <si>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</si>
  <si>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</si>
  <si>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</si>
  <si>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</si>
  <si>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</si>
  <si>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</si>
  <si>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</si>
  <si>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</si>
  <si>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</si>
  <si>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</si>
  <si>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</si>
  <si>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</si>
  <si>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</si>
  <si>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</si>
  <si>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</si>
  <si>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</si>
  <si>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</si>
  <si>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</si>
  <si>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</si>
  <si>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</si>
  <si>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</si>
  <si>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</si>
  <si>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</si>
  <si>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</si>
  <si>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</si>
  <si>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</si>
  <si>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</si>
  <si>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</si>
  <si>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</si>
  <si>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</si>
  <si>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</si>
  <si>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</si>
  <si>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</si>
  <si>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</si>
  <si>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</si>
  <si>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</si>
  <si>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</si>
  <si>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</si>
  <si>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</si>
  <si>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</si>
  <si>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</si>
  <si>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</si>
  <si>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</si>
  <si>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</si>
  <si>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</si>
  <si>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</si>
  <si>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</si>
  <si>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</si>
  <si>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</si>
  <si>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</si>
  <si>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</si>
  <si>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</si>
  <si>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</si>
  <si>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</si>
  <si>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</si>
  <si>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</si>
  <si>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</si>
  <si>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</si>
  <si>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</si>
  <si>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</si>
  <si>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</si>
  <si>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</si>
  <si>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</si>
  <si>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</si>
  <si>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</si>
  <si>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</si>
  <si>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</si>
  <si>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</si>
  <si>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</si>
  <si>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</si>
  <si>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</si>
  <si>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</si>
  <si>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</si>
  <si>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</si>
  <si>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</si>
  <si>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</si>
  <si>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</si>
  <si>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</si>
  <si>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</si>
  <si>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</si>
  <si>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</si>
  <si>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</si>
  <si>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</si>
  <si>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</si>
  <si>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</si>
  <si>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</si>
  <si>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</si>
  <si>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</si>
  <si>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</si>
  <si>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</si>
  <si>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</si>
  <si>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</si>
  <si>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</si>
  <si>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</si>
  <si>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</si>
  <si>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</si>
  <si>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</si>
  <si>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</si>
  <si>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</si>
  <si>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</si>
  <si>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</si>
  <si>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</si>
  <si>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</si>
  <si>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</si>
  <si>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</si>
  <si>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</si>
  <si>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</si>
  <si>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</si>
  <si>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</si>
  <si>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</si>
  <si>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</si>
  <si>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</si>
  <si>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</si>
  <si>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</si>
  <si>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</si>
  <si>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</si>
  <si>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</si>
  <si>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</si>
  <si>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</si>
  <si>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</si>
  <si>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</si>
  <si>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</si>
  <si>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</si>
  <si>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</si>
  <si>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</si>
  <si>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</si>
  <si>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</si>
  <si>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</si>
  <si>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</si>
  <si>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</si>
  <si>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</si>
  <si>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</si>
  <si>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</si>
  <si>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</si>
  <si>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</si>
  <si>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</si>
  <si>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</si>
  <si>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</si>
  <si>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</si>
  <si>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</si>
  <si>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</si>
  <si>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</si>
  <si>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</si>
  <si>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</si>
  <si>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</si>
  <si>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</si>
  <si>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</si>
  <si>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</si>
  <si>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</si>
  <si>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</si>
  <si>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</si>
  <si>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</si>
  <si>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</si>
  <si>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</si>
  <si>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</si>
  <si>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</si>
  <si>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</si>
  <si>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</si>
  <si>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</si>
  <si>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</si>
  <si>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</si>
  <si>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</si>
  <si>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</si>
  <si>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</si>
  <si>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</si>
  <si>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</si>
  <si>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</si>
  <si>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</si>
  <si>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</si>
  <si>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</si>
  <si>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</si>
  <si>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</si>
  <si>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</si>
  <si>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</si>
  <si>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</si>
  <si>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</si>
  <si>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</si>
  <si>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</si>
  <si>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</si>
  <si>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</si>
  <si>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</si>
  <si>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</si>
  <si>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</si>
  <si>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</si>
  <si>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</si>
  <si>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</si>
  <si>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</si>
  <si>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</si>
  <si>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</si>
  <si>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</si>
  <si>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</si>
  <si>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</si>
  <si>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</si>
  <si>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</si>
  <si>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</si>
  <si>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</si>
  <si>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</si>
  <si>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</si>
  <si>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</si>
  <si>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</si>
  <si>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</si>
  <si>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</si>
  <si>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</si>
  <si>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</si>
  <si>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</si>
  <si>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</si>
  <si>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</si>
  <si>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</si>
  <si>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</si>
  <si>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</si>
  <si>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</si>
  <si>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</si>
  <si>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</si>
  <si>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</si>
  <si>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</si>
  <si>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</si>
  <si>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</si>
  <si>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</si>
  <si>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</si>
  <si>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</si>
  <si>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</si>
  <si>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</si>
  <si>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</si>
  <si>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</si>
  <si>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</si>
  <si>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</si>
  <si>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</si>
  <si>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</si>
  <si>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</si>
  <si>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</si>
  <si>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</si>
  <si>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</si>
  <si>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</si>
  <si>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</si>
  <si>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</si>
  <si>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</si>
  <si>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</si>
  <si>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</si>
  <si>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</si>
  <si>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</si>
  <si>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</si>
  <si>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</si>
  <si>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</si>
  <si>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</si>
  <si>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</si>
  <si>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</si>
  <si>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</si>
  <si>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</si>
  <si>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</si>
  <si>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</si>
  <si>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</si>
  <si>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</si>
  <si>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</si>
  <si>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</si>
  <si>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</si>
  <si>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</si>
  <si>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</si>
  <si>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</si>
  <si>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</si>
  <si>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</si>
  <si>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</si>
  <si>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</si>
  <si>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</si>
  <si>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</si>
  <si>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</si>
  <si>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</si>
  <si>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</si>
  <si>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</si>
  <si>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</si>
  <si>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</si>
  <si>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</si>
  <si>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</si>
  <si>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</si>
  <si>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</si>
  <si>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</si>
  <si>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</si>
  <si>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</si>
  <si>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</si>
  <si>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</si>
  <si>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</si>
  <si>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</si>
  <si>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</si>
  <si>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</si>
  <si>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</si>
  <si>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</si>
  <si>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</si>
  <si>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</si>
  <si>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</si>
  <si>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</si>
  <si>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</si>
  <si>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</si>
  <si>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</si>
  <si>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</si>
  <si>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</si>
  <si>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</si>
  <si>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</si>
  <si>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</si>
  <si>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</si>
  <si>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</si>
  <si>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</si>
  <si>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</si>
  <si>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</si>
  <si>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</si>
  <si>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</si>
  <si>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</si>
  <si>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</si>
  <si>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</si>
  <si>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</si>
  <si>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</si>
  <si>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</si>
  <si>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</si>
  <si>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</si>
  <si>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</si>
  <si>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</si>
  <si>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</si>
  <si>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</si>
  <si>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</si>
  <si>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</si>
  <si>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</si>
  <si>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</si>
  <si>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</si>
  <si>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</si>
  <si>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</si>
  <si>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</si>
  <si>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</si>
  <si>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</si>
  <si>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</si>
  <si>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</si>
  <si>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</si>
  <si>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</si>
  <si>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</si>
  <si>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</si>
  <si>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</si>
  <si>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</si>
  <si>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</si>
  <si>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</si>
  <si>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</si>
  <si>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</si>
  <si>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</si>
  <si>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</si>
  <si>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</si>
  <si>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</si>
  <si>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</si>
  <si>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</si>
  <si>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</si>
  <si>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</si>
  <si>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</si>
  <si>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</si>
  <si>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</si>
  <si>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</si>
  <si>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</si>
  <si>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</si>
  <si>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</si>
  <si>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</si>
  <si>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</si>
  <si>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</si>
  <si>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</si>
  <si>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</si>
  <si>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</si>
  <si>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</si>
  <si>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</si>
  <si>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</si>
  <si>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</si>
  <si>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</si>
  <si>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</si>
  <si>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</si>
  <si>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</si>
  <si>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</si>
  <si>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</si>
  <si>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</si>
  <si>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</si>
  <si>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</si>
  <si>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</si>
  <si>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</si>
  <si>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</si>
  <si>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</si>
  <si>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</si>
  <si>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</si>
  <si>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</si>
  <si>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</si>
  <si>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</si>
  <si>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</si>
  <si>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</si>
  <si>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</si>
  <si>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</si>
  <si>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</si>
  <si>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</si>
  <si>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</si>
  <si>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</si>
  <si>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</si>
  <si>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</si>
  <si>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</si>
  <si>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</si>
  <si>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</si>
  <si>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</si>
  <si>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</si>
  <si>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</si>
  <si>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</si>
  <si>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</si>
  <si>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</si>
  <si>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</si>
  <si>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</si>
  <si>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</si>
  <si>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</si>
  <si>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</si>
  <si>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</si>
  <si>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</si>
  <si>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</si>
  <si>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</si>
  <si>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</si>
  <si>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</si>
  <si>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</si>
  <si>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</si>
  <si>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</si>
  <si>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</si>
  <si>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</si>
  <si>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</si>
  <si>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</si>
  <si>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</si>
  <si>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</si>
  <si>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</si>
  <si>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</si>
  <si>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</si>
  <si>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</si>
  <si>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</si>
  <si>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</si>
  <si>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</si>
  <si>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</si>
  <si>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</si>
  <si>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</si>
  <si>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</si>
  <si>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</si>
  <si>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</si>
  <si>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</si>
  <si>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</si>
  <si>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</si>
  <si>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</si>
  <si>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</si>
  <si>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</si>
  <si>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</si>
  <si>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</si>
  <si>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</si>
  <si>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</si>
  <si>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</si>
  <si>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</si>
  <si>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</si>
  <si>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</si>
  <si>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</si>
  <si>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</si>
  <si>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</si>
  <si>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</si>
  <si>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</si>
  <si>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</si>
  <si>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</si>
  <si>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</si>
  <si>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</si>
  <si>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</si>
  <si>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</si>
  <si>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</si>
  <si>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</si>
  <si>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</si>
  <si>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</si>
  <si>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</si>
  <si>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</si>
  <si>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</si>
  <si>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</si>
  <si>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</si>
  <si>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</si>
  <si>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</si>
  <si>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</si>
  <si>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</si>
  <si>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</si>
  <si>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</si>
  <si>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</si>
  <si>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</si>
  <si>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</si>
  <si>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</si>
  <si>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</si>
  <si>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</si>
  <si>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</si>
  <si>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</si>
  <si>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</si>
  <si>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</si>
  <si>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</si>
  <si>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</si>
  <si>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</si>
  <si>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</si>
  <si>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</si>
  <si>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</si>
  <si>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</si>
  <si>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</si>
  <si>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</si>
  <si>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</si>
  <si>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</si>
  <si>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</si>
  <si>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</si>
  <si>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</si>
  <si>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</si>
  <si>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</si>
  <si>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</si>
  <si>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</si>
  <si>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</si>
  <si>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</si>
  <si>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</si>
  <si>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</si>
  <si>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</si>
  <si>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</si>
  <si>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</si>
  <si>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</si>
  <si>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</si>
  <si>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</si>
  <si>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</si>
  <si>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</si>
  <si>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</si>
  <si>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</si>
  <si>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</si>
  <si>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</si>
  <si>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</si>
  <si>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</si>
  <si>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</si>
  <si>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</si>
  <si>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</si>
  <si>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</si>
  <si>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</si>
  <si>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</si>
  <si>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</si>
  <si>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</si>
  <si>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</si>
  <si>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</si>
  <si>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</si>
  <si>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</si>
  <si>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</si>
  <si>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</si>
  <si>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</si>
  <si>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</si>
  <si>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</si>
  <si>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</si>
  <si>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</si>
  <si>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</si>
  <si>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</si>
  <si>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</si>
  <si>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</si>
  <si>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</si>
  <si>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</si>
  <si>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</si>
  <si>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</si>
  <si>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</si>
  <si>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</si>
  <si>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</si>
  <si>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</si>
  <si>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</si>
  <si>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</si>
  <si>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</si>
  <si>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</si>
  <si>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</si>
  <si>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</si>
  <si>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</si>
  <si>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</si>
  <si>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</si>
  <si>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</si>
  <si>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</si>
  <si>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</si>
  <si>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</si>
  <si>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</si>
  <si>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</si>
  <si>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</si>
  <si>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</si>
  <si>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</si>
  <si>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</si>
  <si>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</si>
  <si>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</si>
  <si>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</si>
  <si>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</si>
  <si>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</si>
  <si>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</si>
  <si>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</si>
  <si>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</si>
  <si>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</si>
  <si>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</si>
  <si>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</si>
  <si>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</si>
  <si>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</si>
  <si>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</si>
  <si>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</si>
  <si>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</si>
  <si>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</si>
  <si>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</si>
  <si>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</si>
  <si>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</si>
  <si>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</si>
  <si>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</si>
  <si>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</si>
  <si>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</si>
  <si>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</si>
  <si>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</si>
  <si>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</si>
  <si>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</si>
  <si>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</si>
  <si>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</si>
  <si>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</si>
  <si>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</si>
  <si>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</si>
  <si>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</si>
  <si>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</si>
  <si>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</si>
  <si>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</si>
  <si>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</si>
  <si>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</si>
  <si>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</si>
  <si>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</si>
  <si>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</si>
  <si>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</si>
  <si>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</si>
  <si>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</si>
  <si>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</si>
  <si>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</si>
  <si>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</si>
  <si>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</si>
  <si>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</si>
  <si>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</si>
  <si>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</si>
  <si>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</si>
  <si>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</si>
  <si>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</si>
  <si>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</si>
  <si>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</si>
  <si>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</si>
  <si>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</si>
  <si>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</si>
  <si>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</si>
  <si>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</si>
  <si>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</si>
  <si>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</si>
  <si>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</si>
  <si>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</si>
  <si>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</si>
  <si>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</si>
  <si>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</si>
  <si>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</si>
  <si>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</si>
  <si>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</si>
  <si>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</si>
  <si>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</si>
  <si>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</si>
  <si>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</si>
  <si>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</si>
  <si>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</si>
  <si>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</si>
  <si>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</si>
  <si>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</si>
  <si>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</si>
  <si>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</si>
  <si>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</si>
  <si>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</si>
  <si>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</si>
  <si>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</si>
  <si>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</si>
  <si>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</si>
  <si>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</si>
  <si>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</si>
  <si>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</si>
  <si>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</si>
  <si>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</si>
  <si>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</si>
  <si>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</si>
  <si>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</si>
  <si>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</si>
  <si>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</si>
  <si>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</si>
  <si>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</si>
  <si>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</si>
  <si>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</si>
  <si>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</si>
  <si>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</si>
  <si>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</si>
  <si>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</si>
  <si>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</si>
  <si>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</si>
  <si>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</si>
  <si>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</si>
  <si>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</si>
  <si>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</si>
  <si>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</si>
  <si>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</si>
  <si>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</si>
  <si>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</si>
  <si>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</si>
  <si>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</si>
  <si>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</si>
  <si>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</si>
  <si>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</si>
  <si>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</si>
  <si>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</si>
  <si>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</si>
  <si>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</si>
  <si>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</si>
  <si>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</si>
  <si>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</si>
  <si>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</si>
  <si>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</si>
  <si>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</si>
  <si>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</si>
  <si>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</si>
  <si>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</si>
  <si>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</si>
  <si>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</si>
  <si>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</si>
  <si>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</si>
  <si>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</si>
  <si>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</si>
  <si>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</si>
  <si>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</si>
  <si>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</si>
  <si>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</si>
  <si>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</si>
  <si>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</si>
  <si>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</si>
  <si>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</si>
  <si>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</si>
  <si>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</si>
  <si>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</si>
  <si>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</si>
  <si>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</si>
  <si>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</si>
  <si>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</si>
  <si>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</si>
  <si>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</si>
  <si>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</si>
  <si>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</si>
  <si>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</si>
  <si>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</si>
  <si>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</si>
  <si>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</si>
  <si>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</si>
  <si>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</si>
  <si>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</si>
  <si>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</si>
  <si>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</si>
  <si>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</si>
  <si>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</si>
  <si>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</si>
  <si>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</si>
  <si>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</si>
  <si>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</si>
  <si>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</si>
  <si>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</si>
  <si>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</si>
  <si>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</si>
  <si>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</si>
  <si>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</si>
  <si>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</si>
  <si>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</si>
  <si>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</si>
  <si>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</si>
  <si>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</si>
  <si>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</si>
  <si>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</si>
  <si>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</si>
  <si>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</si>
  <si>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</si>
  <si>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</si>
  <si>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</si>
  <si>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</si>
  <si>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</si>
  <si>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</si>
  <si>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</si>
  <si>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</si>
  <si>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</si>
  <si>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</si>
  <si>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</si>
  <si>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</si>
  <si>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</si>
  <si>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</si>
  <si>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</si>
  <si>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</si>
  <si>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</si>
  <si>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</si>
  <si>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</si>
  <si>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</si>
  <si>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</si>
  <si>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</si>
  <si>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</si>
  <si>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</si>
  <si>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</si>
  <si>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</si>
  <si>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</si>
  <si>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</si>
  <si>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</si>
  <si>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</si>
  <si>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</si>
  <si>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</si>
  <si>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</si>
  <si>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</si>
  <si>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</si>
  <si>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</si>
  <si>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</si>
  <si>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</si>
  <si>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</si>
  <si>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</si>
  <si>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</si>
  <si>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</si>
  <si>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</si>
  <si>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</si>
  <si>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</si>
  <si>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</si>
  <si>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</si>
  <si>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</si>
  <si>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</si>
  <si>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</si>
  <si>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</si>
  <si>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</si>
  <si>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</si>
  <si>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</si>
  <si>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</si>
  <si>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</si>
  <si>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</si>
  <si>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</si>
  <si>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</si>
  <si>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</si>
  <si>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</si>
  <si>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</si>
  <si>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</si>
  <si>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</si>
  <si>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</si>
  <si>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</si>
  <si>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</si>
  <si>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</si>
  <si>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</si>
  <si>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</si>
  <si>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</si>
  <si>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</si>
  <si>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</si>
  <si>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</si>
  <si>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</si>
  <si>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</si>
  <si>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</si>
  <si>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</si>
  <si>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</si>
  <si>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</si>
  <si>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</si>
  <si>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</si>
  <si>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</si>
  <si>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</si>
  <si>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</si>
  <si>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</si>
  <si>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</si>
  <si>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</si>
  <si>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</si>
  <si>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</si>
  <si>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</si>
  <si>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</si>
  <si>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</si>
  <si>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</si>
  <si>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</si>
  <si>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</si>
  <si>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</si>
  <si>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</si>
  <si>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</si>
  <si>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</si>
  <si>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</si>
  <si>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</si>
  <si>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</si>
  <si>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</si>
  <si>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</si>
  <si>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</si>
  <si>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</si>
  <si>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</si>
  <si>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</si>
  <si>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</si>
  <si>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</si>
  <si>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</si>
  <si>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</si>
  <si>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</si>
  <si>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</si>
  <si>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</si>
  <si>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</si>
  <si>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</si>
  <si>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</si>
  <si>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</si>
  <si>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</si>
  <si>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</si>
  <si>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</si>
  <si>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</si>
  <si>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</si>
  <si>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</si>
  <si>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</si>
  <si>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</si>
  <si>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</si>
  <si>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</si>
  <si>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</si>
  <si>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</si>
  <si>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</si>
  <si>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</si>
  <si>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</si>
  <si>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</si>
  <si>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</si>
  <si>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</si>
  <si>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</si>
  <si>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</si>
  <si>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</si>
  <si>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</si>
  <si>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</si>
  <si>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</si>
  <si>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</si>
  <si>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</si>
  <si>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</si>
  <si>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</si>
  <si>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</si>
  <si>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</si>
  <si>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</si>
  <si>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</si>
  <si>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</si>
  <si>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</si>
  <si>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</si>
  <si>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</si>
  <si>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</si>
  <si>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</si>
  <si>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</si>
  <si>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</si>
  <si>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</si>
  <si>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</si>
  <si>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</si>
  <si>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</si>
  <si>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</si>
  <si>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</si>
  <si>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</si>
  <si>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</si>
  <si>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</si>
  <si>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</si>
  <si>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</si>
  <si>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</si>
  <si>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</si>
  <si>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</si>
  <si>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</si>
  <si>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</si>
  <si>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</si>
  <si>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</si>
  <si>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</si>
  <si>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</si>
  <si>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</si>
  <si>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</si>
  <si>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</si>
  <si>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</si>
  <si>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</si>
  <si>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</si>
  <si>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</si>
  <si>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</si>
  <si>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</si>
  <si>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</si>
  <si>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</si>
  <si>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</si>
  <si>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</si>
  <si>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</si>
  <si>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</si>
  <si>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</si>
  <si>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</si>
  <si>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</si>
  <si>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</si>
  <si>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</si>
  <si>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</si>
  <si>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</si>
  <si>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</si>
  <si>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</si>
  <si>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</si>
  <si>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</si>
  <si>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</si>
  <si>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</si>
  <si>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</si>
  <si>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</si>
  <si>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</si>
  <si>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</si>
  <si>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</si>
  <si>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</si>
  <si>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</si>
  <si>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</si>
  <si>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</si>
  <si>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</si>
  <si>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</si>
  <si>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</si>
  <si>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</si>
  <si>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</si>
  <si>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</si>
  <si>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</si>
  <si>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</si>
  <si>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</si>
  <si>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</si>
  <si>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</si>
  <si>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</si>
  <si>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</si>
  <si>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</si>
  <si>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</si>
  <si>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</si>
  <si>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</si>
  <si>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</si>
  <si>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</si>
  <si>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</si>
  <si>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</si>
  <si>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</si>
  <si>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</si>
  <si>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</si>
  <si>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</si>
  <si>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</si>
  <si>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</si>
  <si>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</si>
  <si>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</si>
  <si>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</si>
  <si>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</si>
  <si>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</si>
  <si>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</si>
  <si>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</si>
  <si>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</si>
  <si>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</si>
  <si>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</si>
  <si>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</si>
  <si>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</si>
  <si>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</si>
  <si>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</si>
  <si>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</si>
  <si>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</si>
  <si>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</si>
  <si>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</si>
  <si>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</si>
  <si>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</si>
  <si>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</si>
  <si>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</si>
  <si>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</si>
  <si>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</si>
  <si>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</si>
  <si>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</si>
  <si>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</si>
  <si>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</si>
  <si>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</si>
  <si>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</si>
  <si>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</si>
  <si>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</si>
  <si>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</si>
  <si>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</si>
  <si>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</si>
  <si>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</si>
  <si>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</si>
  <si>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</si>
  <si>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</si>
  <si>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</si>
  <si>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</si>
  <si>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</si>
  <si>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</si>
  <si>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</si>
  <si>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</si>
  <si>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</si>
  <si>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</si>
  <si>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</si>
  <si>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</si>
  <si>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</si>
  <si>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</si>
  <si>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</si>
  <si>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</si>
  <si>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</si>
  <si>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</si>
  <si>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</si>
  <si>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</si>
  <si>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</si>
  <si>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</si>
  <si>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</si>
  <si>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</si>
  <si>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</si>
  <si>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</si>
  <si>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</si>
  <si>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</si>
  <si>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</si>
  <si>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</si>
  <si>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</si>
  <si>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</si>
  <si>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</si>
  <si>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</si>
  <si>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</si>
  <si>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</si>
  <si>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</si>
  <si>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</si>
  <si>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</si>
  <si>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</si>
  <si>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</si>
  <si>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</si>
  <si>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</si>
  <si>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</si>
  <si>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</si>
  <si>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</si>
  <si>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</si>
  <si>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</si>
  <si>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</si>
  <si>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</si>
  <si>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</si>
  <si>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</si>
  <si>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</si>
  <si>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</si>
  <si>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</si>
  <si>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</si>
  <si>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</si>
  <si>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</si>
  <si>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</si>
  <si>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</si>
  <si>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</si>
  <si>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</si>
  <si>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</si>
  <si>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</si>
  <si>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</si>
  <si>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</si>
  <si>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</si>
  <si>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</si>
  <si>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</si>
  <si>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</si>
  <si>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</si>
  <si>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</si>
  <si>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</si>
  <si>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</si>
  <si>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</si>
  <si>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</si>
  <si>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</si>
  <si>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</si>
  <si>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</si>
  <si>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</si>
  <si>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</si>
  <si>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</si>
  <si>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</si>
  <si>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</si>
  <si>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</si>
  <si>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</si>
  <si>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</si>
  <si>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</si>
  <si>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</si>
  <si>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</si>
  <si>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</si>
  <si>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</si>
  <si>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</si>
  <si>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</si>
  <si>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</si>
  <si>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</si>
  <si>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</si>
  <si>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</si>
  <si>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</si>
  <si>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</si>
  <si>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</si>
  <si>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</si>
  <si>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</si>
  <si>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</si>
  <si>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</si>
  <si>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</si>
  <si>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</si>
  <si>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</si>
  <si>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</si>
  <si>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</si>
  <si>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</si>
  <si>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</si>
  <si>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</si>
  <si>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</si>
  <si>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</si>
  <si>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</si>
  <si>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</si>
  <si>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</si>
  <si>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</si>
  <si>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</si>
  <si>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</si>
  <si>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</si>
  <si>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</si>
  <si>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</si>
  <si>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</si>
  <si>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</si>
  <si>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</si>
  <si>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</si>
  <si>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</si>
  <si>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</si>
  <si>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</si>
  <si>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</si>
  <si>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</si>
  <si>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</si>
  <si>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</si>
  <si>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</si>
  <si>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</si>
  <si>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</si>
  <si>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</si>
  <si>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</si>
  <si>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</si>
  <si>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</si>
  <si>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</si>
  <si>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</si>
  <si>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</si>
  <si>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</si>
  <si>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</si>
  <si>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</si>
  <si>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</si>
  <si>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</si>
  <si>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</si>
  <si>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</si>
  <si>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</si>
  <si>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</si>
  <si>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</si>
  <si>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</si>
  <si>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</si>
  <si>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</si>
  <si>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</si>
  <si>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</si>
  <si>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</si>
  <si>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</si>
  <si>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</si>
  <si>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</si>
  <si>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</si>
  <si>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</si>
  <si>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</si>
  <si>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</si>
  <si>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</si>
  <si>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</si>
  <si>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</si>
  <si>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</si>
  <si>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</si>
  <si>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</si>
  <si>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</si>
  <si>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</si>
  <si>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</si>
  <si>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</si>
  <si>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</si>
  <si>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</si>
  <si>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</si>
  <si>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</si>
  <si>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</si>
  <si>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</si>
  <si>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</si>
  <si>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</si>
  <si>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</si>
  <si>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</si>
  <si>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</si>
  <si>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</si>
  <si>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</si>
  <si>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</si>
  <si>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</si>
  <si>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</si>
  <si>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</si>
  <si>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</si>
  <si>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</si>
  <si>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</si>
  <si>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</si>
  <si>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</si>
  <si>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</si>
  <si>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</si>
  <si>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</si>
  <si>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</si>
  <si>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</si>
  <si>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</si>
  <si>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</si>
  <si>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</si>
  <si>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</si>
  <si>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</si>
  <si>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</si>
  <si>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</si>
  <si>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</si>
  <si>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</si>
  <si>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</si>
  <si>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</si>
  <si>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</si>
  <si>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</si>
  <si>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</si>
  <si>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</si>
  <si>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</si>
  <si>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</si>
  <si>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</si>
  <si>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</si>
  <si>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</si>
  <si>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</si>
  <si>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</si>
  <si>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</si>
  <si>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</si>
  <si>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</si>
  <si>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</si>
  <si>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</si>
  <si>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</si>
  <si>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</si>
  <si>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</si>
  <si>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</si>
  <si>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</si>
  <si>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</si>
  <si>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</si>
  <si>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</si>
  <si>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</si>
  <si>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</si>
  <si>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</si>
  <si>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</si>
  <si>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</si>
  <si>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</si>
  <si>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</si>
  <si>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</si>
  <si>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</si>
  <si>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</si>
  <si>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</si>
  <si>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</si>
  <si>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</si>
  <si>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</si>
  <si>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</si>
  <si>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</si>
  <si>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</si>
  <si>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</si>
  <si>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</si>
  <si>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</si>
  <si>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</si>
  <si>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</si>
  <si>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</si>
  <si>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</si>
  <si>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</si>
  <si>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</si>
  <si>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</si>
  <si>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</si>
  <si>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</si>
  <si>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</si>
  <si>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</si>
  <si>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</si>
  <si>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</si>
  <si>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</si>
  <si>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</si>
  <si>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</si>
  <si>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</si>
  <si>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</si>
  <si>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</si>
  <si>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</si>
  <si>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</si>
  <si>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</si>
  <si>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</si>
  <si>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</si>
  <si>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</si>
  <si>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</si>
  <si>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</si>
  <si>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</si>
  <si>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</si>
  <si>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</si>
  <si>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</si>
  <si>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</si>
  <si>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</si>
  <si>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</si>
  <si>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</si>
  <si>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</si>
  <si>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</si>
  <si>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</si>
  <si>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</si>
  <si>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</si>
  <si>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</si>
  <si>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</si>
  <si>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</si>
  <si>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</si>
  <si>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</si>
  <si>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</si>
  <si>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</si>
  <si>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</si>
  <si>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</si>
  <si>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</si>
  <si>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</si>
  <si>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</si>
  <si>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</si>
  <si>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</si>
  <si>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</si>
  <si>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</si>
  <si>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</si>
  <si>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</si>
  <si>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</si>
  <si>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</si>
  <si>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</si>
  <si>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</si>
  <si>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</si>
  <si>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</si>
  <si>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</si>
  <si>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</si>
  <si>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</si>
  <si>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</si>
  <si>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</si>
  <si>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</si>
  <si>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</si>
  <si>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</si>
  <si>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</si>
  <si>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</si>
  <si>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</si>
  <si>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</si>
  <si>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</si>
  <si>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</si>
  <si>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</si>
  <si>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</si>
  <si>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</si>
  <si>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</si>
  <si>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</si>
  <si>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</si>
  <si>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</si>
  <si>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</si>
  <si>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</si>
  <si>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</si>
  <si>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</si>
  <si>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</si>
  <si>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</si>
  <si>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</si>
  <si>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</si>
  <si>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</si>
  <si>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</si>
  <si>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</si>
  <si>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</si>
  <si>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</si>
  <si>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</si>
  <si>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</si>
  <si>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</si>
  <si>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</si>
  <si>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</si>
  <si>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</si>
  <si>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</si>
  <si>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</si>
  <si>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</si>
  <si>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</si>
  <si>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</si>
  <si>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</si>
  <si>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</si>
  <si>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</si>
  <si>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</si>
  <si>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</si>
  <si>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</si>
  <si>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</si>
  <si>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</si>
  <si>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</si>
  <si>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</si>
  <si>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</si>
  <si>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</si>
  <si>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</si>
  <si>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</si>
  <si>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</si>
  <si>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</si>
  <si>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</si>
  <si>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</si>
  <si>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</si>
  <si>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</si>
  <si>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</si>
  <si>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</si>
  <si>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</si>
  <si>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</si>
  <si>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</si>
  <si>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</si>
  <si>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</si>
  <si>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</si>
  <si>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</si>
  <si>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</si>
  <si>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</si>
  <si>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</si>
  <si>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</si>
  <si>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</si>
  <si>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</si>
  <si>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</si>
  <si>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</si>
  <si>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</si>
  <si>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</si>
  <si>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</si>
  <si>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</si>
  <si>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</si>
  <si>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</si>
  <si>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</si>
  <si>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</si>
  <si>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</si>
  <si>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</si>
  <si>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</si>
  <si>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</si>
  <si>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</si>
  <si>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</si>
  <si>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</si>
  <si>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</si>
  <si>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</si>
  <si>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</si>
  <si>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</si>
  <si>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</si>
  <si>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</si>
  <si>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</si>
  <si>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</si>
  <si>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</si>
  <si>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</si>
  <si>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</si>
  <si>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</si>
  <si>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</si>
  <si>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</si>
  <si>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</si>
  <si>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</si>
  <si>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</si>
  <si>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</si>
  <si>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</si>
  <si>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</si>
  <si>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</si>
  <si>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</si>
  <si>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</si>
  <si>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</si>
  <si>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</si>
  <si>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</si>
  <si>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</si>
  <si>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</si>
  <si>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</si>
  <si>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</si>
  <si>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</si>
  <si>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</si>
  <si>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</si>
  <si>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</si>
  <si>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</si>
  <si>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</si>
  <si>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</si>
  <si>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</si>
  <si>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</si>
  <si>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</si>
  <si>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</si>
  <si>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</si>
  <si>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</si>
  <si>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</si>
  <si>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</si>
  <si>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</si>
  <si>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</si>
  <si>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</si>
  <si>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</si>
  <si>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</si>
  <si>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</si>
  <si>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</si>
  <si>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</si>
  <si>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</si>
  <si>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</si>
  <si>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</si>
  <si>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</si>
  <si>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</si>
  <si>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</si>
  <si>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</si>
  <si>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</si>
  <si>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</si>
  <si>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</si>
  <si>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</si>
  <si>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</si>
  <si>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</si>
  <si>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</si>
  <si>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</si>
  <si>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</si>
  <si>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</si>
  <si>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</si>
  <si>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</si>
  <si>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</si>
  <si>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</si>
  <si>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</si>
  <si>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</si>
  <si>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</si>
  <si>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</si>
  <si>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</si>
  <si>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</si>
  <si>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</si>
  <si>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</si>
  <si>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</si>
  <si>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</si>
  <si>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</si>
  <si>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</si>
  <si>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</si>
  <si>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</si>
  <si>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</si>
  <si>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</si>
  <si>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</si>
  <si>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</si>
  <si>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</si>
  <si>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</si>
  <si>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</si>
  <si>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</si>
  <si>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</si>
  <si>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</si>
  <si>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</si>
  <si>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</si>
  <si>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</si>
  <si>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</si>
  <si>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</si>
  <si>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</si>
  <si>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</si>
  <si>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</si>
  <si>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</si>
  <si>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</si>
  <si>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</si>
  <si>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</si>
  <si>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</si>
  <si>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</si>
  <si>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</si>
  <si>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</si>
  <si>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</si>
  <si>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</si>
  <si>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</si>
  <si>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</si>
  <si>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</si>
  <si>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</si>
  <si>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</si>
  <si>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</si>
  <si>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</si>
  <si>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</si>
  <si>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</si>
  <si>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</si>
  <si>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</si>
  <si>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</si>
  <si>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</si>
  <si>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</si>
  <si>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</si>
  <si>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</si>
  <si>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</si>
  <si>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</si>
  <si>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</si>
  <si>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</si>
  <si>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</si>
  <si>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</si>
  <si>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</si>
  <si>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</si>
  <si>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</si>
  <si>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</si>
  <si>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</si>
  <si>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</si>
  <si>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</si>
  <si>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</si>
  <si>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</si>
  <si>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</si>
  <si>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</si>
  <si>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</si>
  <si>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</si>
  <si>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</si>
  <si>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</si>
  <si>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</si>
  <si>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</si>
  <si>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</si>
  <si>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</si>
  <si>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</si>
  <si>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</si>
  <si>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</si>
  <si>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</si>
  <si>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</si>
  <si>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</si>
  <si>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</si>
  <si>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</si>
  <si>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</si>
  <si>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</si>
  <si>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</si>
  <si>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</si>
  <si>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</si>
  <si>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</si>
  <si>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</si>
  <si>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</si>
  <si>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</si>
  <si>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</si>
  <si>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</si>
  <si>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</si>
  <si>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</si>
  <si>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</si>
  <si>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</si>
  <si>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</si>
  <si>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</si>
  <si>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</si>
  <si>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</si>
  <si>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</si>
  <si>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</si>
  <si>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</si>
  <si>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</si>
  <si>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</si>
  <si>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</si>
  <si>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</si>
  <si>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</si>
  <si>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</si>
  <si>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</si>
  <si>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</si>
  <si>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</si>
  <si>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</si>
  <si>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</si>
  <si>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</si>
  <si>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</si>
  <si>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</si>
  <si>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</si>
  <si>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</si>
  <si>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</si>
  <si>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</si>
  <si>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</si>
  <si>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</si>
  <si>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</si>
  <si>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</si>
  <si>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</si>
  <si>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</si>
  <si>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</si>
  <si>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</si>
  <si>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</si>
  <si>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</si>
  <si>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</si>
  <si>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</si>
  <si>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</si>
  <si>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</si>
  <si>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</si>
  <si>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</si>
  <si>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</si>
  <si>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</si>
  <si>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</si>
  <si>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</si>
  <si>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</si>
  <si>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</si>
  <si>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</si>
  <si>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</si>
  <si>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</si>
  <si>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</si>
  <si>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</si>
  <si>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</si>
  <si>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</si>
  <si>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</si>
  <si>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</si>
  <si>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</si>
  <si>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</si>
  <si>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</si>
  <si>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</si>
  <si>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</si>
  <si>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</si>
  <si>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</si>
  <si>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</si>
  <si>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</si>
  <si>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</si>
  <si>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</si>
  <si>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</si>
  <si>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</si>
  <si>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</si>
  <si>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</si>
  <si>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</si>
  <si>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</si>
  <si>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</si>
  <si>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</si>
  <si>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</si>
  <si>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</si>
  <si>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</si>
  <si>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</si>
  <si>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</si>
  <si>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</si>
  <si>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</si>
  <si>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</si>
  <si>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</si>
  <si>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</si>
  <si>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</si>
  <si>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</si>
  <si>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</si>
  <si>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</si>
  <si>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</si>
  <si>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</si>
  <si>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</si>
  <si>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</si>
  <si>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</si>
  <si>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</si>
  <si>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</si>
  <si>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</si>
  <si>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</si>
  <si>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</si>
  <si>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</si>
  <si>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</si>
  <si>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</si>
  <si>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</si>
  <si>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</si>
  <si>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</si>
  <si>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</si>
  <si>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</si>
  <si>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</si>
  <si>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</si>
  <si>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</si>
  <si>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</si>
  <si>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</si>
  <si>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</si>
  <si>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</si>
  <si>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</si>
  <si>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</si>
  <si>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</si>
  <si>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</si>
  <si>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</si>
  <si>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</si>
  <si>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</si>
  <si>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</si>
  <si>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</si>
  <si>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</si>
  <si>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</si>
  <si>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</si>
  <si>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</si>
  <si>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</si>
  <si>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</si>
  <si>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</si>
  <si>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</si>
  <si>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</si>
  <si>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</si>
  <si>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</si>
  <si>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</si>
  <si>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</si>
  <si>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</si>
  <si>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</si>
  <si>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</si>
  <si>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</si>
  <si>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</si>
  <si>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</si>
  <si>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</si>
  <si>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</si>
  <si>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</si>
  <si>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</si>
  <si>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</si>
  <si>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</si>
  <si>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</si>
  <si>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</si>
  <si>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</si>
  <si>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</si>
  <si>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</si>
  <si>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</si>
  <si>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</si>
  <si>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</si>
  <si>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</si>
  <si>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</si>
  <si>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</si>
  <si>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</si>
  <si>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</si>
  <si>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</si>
  <si>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</si>
  <si>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</si>
  <si>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</si>
  <si>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</si>
  <si>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</si>
  <si>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</si>
  <si>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</si>
  <si>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</si>
  <si>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</si>
  <si>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</si>
  <si>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</si>
  <si>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</si>
  <si>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</si>
  <si>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</si>
  <si>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</si>
  <si>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</si>
  <si>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</si>
  <si>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</si>
  <si>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</si>
  <si>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</si>
  <si>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</si>
  <si>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</si>
  <si>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</si>
  <si>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</si>
  <si>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</si>
  <si>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</si>
  <si>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</si>
  <si>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</si>
  <si>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</si>
  <si>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</si>
  <si>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</si>
  <si>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</si>
  <si>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</si>
  <si>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</si>
  <si>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</si>
  <si>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</si>
  <si>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</si>
  <si>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</si>
  <si>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</si>
  <si>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</si>
  <si>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</si>
  <si>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</si>
  <si>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</si>
  <si>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</si>
  <si>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</si>
  <si>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</si>
  <si>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</si>
  <si>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</si>
  <si>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</si>
  <si>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</si>
  <si>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</si>
  <si>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</si>
  <si>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</si>
  <si>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</si>
  <si>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</si>
  <si>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</si>
  <si>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</si>
  <si>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</si>
  <si>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</si>
  <si>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</si>
  <si>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</si>
  <si>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</si>
  <si>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</si>
  <si>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</si>
  <si>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</si>
  <si>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</si>
  <si>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</si>
  <si>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</si>
  <si>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</si>
  <si>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</si>
  <si>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</si>
  <si>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</si>
  <si>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</si>
  <si>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</si>
  <si>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</si>
  <si>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</si>
  <si>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</si>
  <si>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</si>
  <si>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</si>
  <si>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</si>
  <si>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</si>
  <si>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</si>
  <si>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</si>
  <si>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</si>
  <si>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</si>
  <si>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</si>
  <si>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</si>
  <si>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</si>
  <si>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</si>
  <si>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</si>
  <si>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</si>
  <si>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</si>
  <si>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</si>
  <si>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</si>
  <si>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</si>
  <si>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</si>
  <si>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</si>
  <si>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</si>
  <si>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</si>
  <si>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</si>
  <si>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</si>
  <si>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</si>
  <si>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</si>
  <si>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</si>
  <si>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</si>
  <si>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</si>
  <si>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</si>
  <si>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</si>
  <si>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</si>
  <si>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</si>
  <si>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</si>
  <si>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</si>
  <si>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</si>
  <si>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</si>
  <si>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</si>
  <si>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</si>
  <si>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</si>
  <si>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</si>
  <si>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</si>
  <si>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</si>
  <si>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</si>
  <si>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</si>
  <si>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</si>
  <si>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</si>
  <si>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</si>
  <si>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</si>
  <si>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</si>
  <si>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</si>
  <si>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</si>
  <si>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</si>
  <si>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</si>
  <si>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</si>
  <si>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</si>
  <si>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</si>
  <si>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</si>
  <si>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</si>
  <si>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</si>
  <si>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</si>
  <si>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</si>
  <si>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</si>
  <si>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</si>
  <si>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</si>
  <si>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</si>
  <si>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</si>
  <si>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</si>
  <si>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</si>
  <si>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</si>
  <si>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</si>
  <si>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</si>
  <si>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</si>
  <si>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</si>
  <si>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</si>
  <si>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</si>
  <si>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</si>
  <si>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</si>
  <si>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</si>
  <si>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</si>
  <si>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</si>
  <si>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</si>
  <si>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</si>
  <si>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</si>
  <si>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</si>
  <si>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</si>
  <si>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</si>
  <si>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</si>
  <si>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</si>
  <si>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</si>
  <si>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</si>
  <si>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</si>
  <si>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</si>
  <si>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</si>
  <si>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</si>
  <si>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</si>
  <si>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</si>
  <si>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</si>
  <si>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</si>
  <si>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</si>
  <si>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</si>
  <si>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</si>
  <si>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</si>
  <si>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</si>
  <si>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</si>
  <si>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</si>
  <si>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</si>
  <si>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</si>
  <si>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</si>
  <si>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</si>
  <si>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</si>
  <si>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</si>
  <si>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</si>
  <si>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</si>
  <si>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</si>
  <si>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</si>
  <si>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</si>
  <si>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</si>
  <si>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</si>
  <si>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</si>
  <si>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</si>
  <si>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</si>
  <si>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</si>
  <si>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</si>
  <si>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</si>
  <si>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</si>
  <si>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</si>
  <si>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</si>
  <si>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</si>
  <si>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</si>
  <si>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</si>
  <si>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</si>
  <si>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</si>
  <si>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</si>
  <si>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</si>
  <si>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</si>
  <si>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</si>
  <si>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</si>
  <si>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</si>
  <si>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</si>
  <si>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</si>
  <si>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</si>
  <si>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</si>
  <si>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</si>
  <si>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</si>
  <si>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</si>
  <si>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</si>
  <si>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</si>
  <si>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</si>
  <si>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</si>
  <si>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</si>
  <si>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</si>
  <si>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</si>
  <si>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</si>
  <si>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</si>
  <si>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</si>
  <si>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</si>
  <si>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</si>
  <si>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</si>
  <si>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</si>
  <si>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</si>
  <si>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</si>
  <si>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</si>
  <si>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</si>
  <si>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</si>
  <si>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</si>
  <si>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</si>
  <si>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</si>
  <si>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</si>
  <si>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</si>
  <si>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</si>
  <si>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</si>
  <si>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</si>
  <si>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</si>
  <si>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</si>
  <si>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</si>
  <si>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</si>
  <si>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</si>
  <si>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</si>
  <si>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</si>
  <si>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</si>
  <si>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</si>
  <si>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</si>
  <si>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</si>
  <si>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</si>
  <si>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</si>
  <si>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</si>
  <si>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</si>
  <si>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</si>
  <si>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</si>
  <si>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</si>
  <si>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</si>
  <si>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</si>
  <si>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</si>
  <si>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</si>
  <si>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</si>
  <si>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</si>
  <si>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</si>
  <si>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</si>
  <si>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</si>
  <si>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</si>
  <si>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</si>
  <si>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</si>
  <si>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</si>
  <si>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</si>
  <si>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</si>
  <si>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</si>
  <si>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</si>
  <si>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</si>
  <si>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</si>
  <si>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</si>
  <si>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</si>
  <si>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</si>
  <si>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</si>
  <si>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</si>
  <si>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</si>
  <si>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</si>
  <si>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</si>
  <si>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</si>
  <si>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</si>
  <si>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</si>
  <si>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</si>
  <si>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</si>
  <si>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</si>
  <si>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</si>
  <si>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</si>
  <si>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</si>
  <si>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</si>
  <si>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</si>
  <si>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</si>
  <si>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</si>
  <si>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</si>
  <si>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</si>
  <si>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</si>
  <si>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</si>
  <si>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</si>
  <si>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</si>
  <si>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</si>
  <si>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</si>
  <si>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</si>
  <si>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</si>
  <si>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</si>
  <si>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</si>
  <si>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</si>
  <si>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</si>
  <si>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</si>
  <si>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</si>
  <si>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</si>
  <si>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</si>
  <si>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</si>
  <si>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</si>
  <si>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</si>
  <si>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</si>
  <si>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</si>
  <si>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</si>
  <si>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</si>
  <si>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</si>
  <si>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</si>
  <si>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</si>
  <si>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</si>
  <si>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</si>
  <si>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</si>
  <si>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</si>
  <si>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</si>
  <si>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</si>
  <si>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</si>
  <si>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</si>
  <si>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</si>
  <si>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</si>
  <si>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</si>
  <si>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</si>
  <si>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</si>
  <si>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</si>
  <si>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</si>
  <si>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</si>
  <si>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</si>
  <si>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</si>
  <si>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</si>
  <si>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</si>
  <si>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</si>
  <si>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</si>
  <si>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</si>
  <si>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</si>
  <si>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</si>
  <si>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</si>
  <si>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</si>
  <si>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</si>
  <si>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</si>
  <si>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</si>
  <si>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</si>
  <si>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</si>
  <si>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</si>
  <si>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</si>
  <si>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</si>
  <si>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</si>
  <si>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</si>
  <si>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</si>
  <si>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</si>
  <si>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</si>
  <si>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</si>
  <si>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</si>
  <si>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</si>
  <si>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</si>
  <si>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</si>
  <si>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</si>
  <si>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</si>
  <si>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</si>
  <si>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</si>
  <si>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</si>
  <si>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</si>
  <si>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</si>
  <si>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</si>
  <si>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</si>
  <si>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</si>
  <si>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</si>
  <si>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</si>
  <si>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</si>
  <si>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</si>
  <si>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</si>
  <si>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</si>
  <si>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</si>
  <si>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</si>
  <si>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</si>
  <si>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</si>
  <si>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</si>
  <si>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</si>
  <si>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</si>
  <si>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</si>
  <si>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</si>
  <si>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</si>
  <si>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</si>
  <si>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</si>
  <si>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</si>
  <si>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</si>
  <si>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</si>
  <si>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</si>
  <si>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</si>
  <si>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</si>
  <si>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</si>
  <si>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</si>
  <si>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</si>
  <si>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</si>
  <si>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</si>
  <si>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</si>
  <si>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</si>
  <si>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</si>
  <si>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</si>
  <si>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</si>
  <si>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</si>
  <si>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</si>
  <si>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</si>
  <si>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</si>
  <si>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</si>
  <si>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</si>
  <si>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</si>
  <si>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</si>
  <si>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</si>
  <si>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</si>
  <si>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</si>
  <si>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</si>
  <si>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</si>
  <si>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</si>
  <si>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</si>
  <si>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</si>
  <si>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</si>
  <si>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</si>
  <si>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</si>
  <si>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</si>
  <si>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</si>
  <si>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</si>
  <si>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</si>
  <si>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</si>
  <si>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</si>
  <si>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</si>
  <si>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</si>
  <si>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</si>
  <si>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</si>
  <si>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</si>
  <si>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</si>
  <si>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</si>
  <si>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</si>
  <si>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</si>
  <si>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</si>
  <si>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</si>
  <si>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</si>
  <si>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</si>
  <si>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</si>
  <si>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</si>
  <si>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</si>
  <si>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</si>
  <si>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</si>
  <si>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</si>
  <si>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</si>
  <si>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</si>
  <si>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</si>
  <si>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</si>
  <si>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</si>
  <si>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</si>
  <si>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</si>
  <si>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</si>
  <si>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</si>
  <si>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</si>
  <si>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</si>
  <si>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</si>
  <si>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</si>
  <si>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</si>
  <si>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</si>
  <si>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</si>
  <si>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</si>
  <si>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</si>
  <si>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</si>
  <si>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</si>
  <si>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</si>
  <si>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</si>
  <si>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</si>
  <si>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</si>
  <si>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</si>
  <si>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</si>
  <si>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</si>
  <si>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</si>
  <si>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</si>
  <si>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</si>
  <si>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</si>
  <si>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</si>
  <si>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</si>
  <si>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</si>
  <si>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</si>
  <si>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</si>
  <si>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</si>
  <si>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</si>
  <si>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</si>
  <si>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</si>
  <si>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</si>
  <si>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</si>
  <si>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</si>
  <si>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</si>
  <si>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</si>
  <si>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</si>
  <si>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</si>
  <si>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</si>
  <si>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</si>
  <si>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</si>
  <si>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</si>
  <si>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</si>
  <si>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</si>
  <si>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</si>
  <si>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</si>
  <si>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</si>
  <si>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</si>
  <si>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</si>
  <si>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</si>
  <si>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</si>
  <si>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</si>
  <si>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</si>
  <si>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</si>
  <si>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</si>
  <si>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</si>
  <si>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</si>
  <si>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</si>
  <si>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</si>
  <si>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</si>
  <si>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</si>
  <si>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</si>
  <si>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</si>
  <si>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</si>
  <si>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</si>
  <si>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</si>
  <si>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</si>
  <si>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</si>
  <si>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</si>
  <si>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</si>
  <si>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</si>
  <si>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</si>
  <si>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</si>
  <si>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</si>
  <si>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</si>
  <si>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</si>
  <si>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</si>
  <si>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</si>
  <si>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</si>
  <si>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</si>
  <si>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</si>
  <si>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</si>
  <si>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</si>
  <si>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</si>
  <si>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</si>
  <si>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</si>
  <si>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</si>
  <si>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</si>
  <si>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</si>
  <si>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</si>
  <si>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</si>
  <si>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</si>
  <si>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</si>
  <si>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</si>
  <si>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</si>
  <si>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</si>
  <si>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</si>
  <si>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</si>
  <si>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</si>
  <si>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</si>
  <si>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</si>
  <si>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</si>
  <si>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</si>
  <si>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</si>
  <si>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</si>
  <si>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</si>
  <si>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</si>
  <si>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</si>
  <si>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</si>
  <si>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</si>
  <si>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</si>
  <si>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</si>
  <si>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</si>
  <si>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</si>
  <si>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</si>
  <si>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</si>
  <si>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</si>
  <si>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</si>
  <si>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</si>
  <si>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</si>
  <si>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</si>
  <si>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</si>
  <si>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</si>
  <si>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</si>
  <si>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</si>
  <si>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</si>
  <si>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</si>
  <si>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</si>
  <si>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</si>
  <si>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</si>
  <si>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</si>
  <si>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</si>
  <si>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</si>
  <si>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</si>
  <si>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</si>
  <si>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</si>
  <si>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</si>
  <si>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</si>
  <si>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</si>
  <si>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</si>
  <si>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</si>
  <si>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</si>
  <si>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</si>
  <si>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</si>
  <si>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</si>
  <si>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</si>
  <si>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</si>
  <si>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</si>
  <si>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</si>
  <si>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</si>
  <si>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</si>
  <si>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</si>
  <si>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</si>
  <si>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</si>
  <si>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</si>
  <si>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</si>
  <si>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</si>
  <si>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</si>
  <si>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</si>
  <si>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</si>
  <si>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</si>
  <si>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</si>
  <si>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</si>
  <si>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</si>
  <si>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</si>
  <si>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</si>
  <si>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</si>
  <si>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</si>
  <si>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</si>
  <si>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</si>
  <si>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</si>
  <si>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</si>
  <si>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</si>
  <si>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</si>
  <si>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</si>
  <si>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</si>
  <si>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</si>
  <si>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</si>
  <si>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</si>
  <si>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</si>
  <si>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</si>
  <si>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</si>
  <si>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</si>
  <si>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</si>
  <si>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</si>
  <si>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</si>
  <si>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</si>
  <si>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</si>
  <si>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</si>
  <si>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</si>
  <si>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</si>
  <si>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</si>
  <si>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</si>
  <si>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</si>
  <si>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</si>
  <si>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</si>
  <si>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</si>
  <si>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</si>
  <si>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</si>
  <si>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</si>
  <si>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</si>
  <si>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</si>
  <si>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</si>
  <si>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</si>
  <si>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</si>
  <si>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</si>
  <si>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</si>
  <si>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</si>
  <si>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</si>
  <si>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</si>
  <si>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</si>
  <si>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</si>
  <si>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</si>
  <si>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</si>
  <si>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</si>
  <si>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</si>
  <si>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</si>
  <si>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</si>
  <si>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</si>
  <si>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</si>
  <si>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</si>
  <si>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</si>
  <si>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</si>
  <si>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</si>
  <si>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</si>
  <si>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</si>
  <si>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</si>
  <si>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</si>
  <si>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</si>
  <si>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</si>
  <si>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</si>
  <si>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</si>
  <si>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</si>
  <si>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</si>
  <si>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</si>
  <si>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</si>
  <si>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</si>
  <si>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</si>
  <si>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</si>
  <si>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</si>
  <si>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</si>
  <si>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</si>
  <si>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</si>
  <si>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</si>
  <si>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</si>
  <si>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</si>
  <si>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</si>
  <si>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</si>
  <si>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</si>
  <si>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</si>
  <si>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</si>
  <si>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</si>
  <si>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</si>
  <si>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</si>
  <si>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</si>
  <si>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</si>
  <si>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</si>
  <si>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</si>
  <si>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</si>
  <si>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</si>
  <si>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</si>
  <si>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</si>
  <si>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</si>
  <si>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</si>
  <si>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</si>
  <si>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</si>
  <si>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</si>
  <si>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</si>
  <si>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</si>
  <si>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</si>
  <si>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</si>
  <si>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</si>
  <si>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</si>
  <si>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</si>
  <si>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</si>
  <si>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</si>
  <si>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</si>
  <si>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</si>
  <si>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</si>
  <si>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</si>
  <si>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</si>
  <si>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</si>
  <si>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</si>
  <si>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</si>
  <si>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</si>
  <si>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</si>
  <si>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</si>
  <si>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</si>
  <si>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</si>
  <si>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</si>
  <si>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</si>
  <si>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</si>
  <si>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</si>
  <si>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</si>
  <si>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</si>
  <si>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</si>
  <si>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</si>
  <si>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</si>
  <si>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</si>
  <si>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</si>
  <si>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</si>
  <si>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</si>
  <si>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</si>
  <si>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</si>
  <si>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</si>
  <si>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</si>
  <si>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</si>
  <si>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</si>
  <si>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</si>
  <si>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</si>
  <si>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</si>
  <si>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</si>
  <si>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</si>
  <si>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</si>
  <si>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</si>
  <si>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</si>
  <si>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</si>
  <si>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</si>
  <si>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</si>
  <si>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</si>
  <si>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</si>
  <si>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</si>
  <si>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</si>
  <si>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</si>
  <si>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</si>
  <si>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</si>
  <si>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</si>
  <si>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</si>
  <si>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</si>
  <si>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</si>
  <si>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</si>
  <si>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</si>
  <si>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</si>
  <si>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</si>
  <si>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</si>
  <si>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</si>
  <si>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</si>
  <si>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</si>
  <si>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</si>
  <si>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</si>
  <si>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</si>
  <si>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</si>
  <si>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</si>
  <si>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</si>
  <si>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</si>
  <si>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</si>
  <si>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</si>
  <si>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</si>
  <si>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</si>
  <si>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</si>
  <si>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</si>
  <si>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</si>
  <si>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</si>
  <si>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</si>
  <si>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</si>
  <si>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</si>
  <si>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</si>
  <si>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</si>
  <si>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</si>
  <si>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</si>
  <si>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</si>
  <si>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</si>
  <si>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</si>
  <si>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</si>
  <si>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</si>
  <si>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</si>
  <si>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</si>
  <si>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</si>
  <si>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</si>
  <si>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</si>
  <si>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</si>
  <si>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</si>
  <si>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</si>
  <si>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</si>
  <si>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</si>
  <si>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</si>
  <si>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</si>
  <si>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</si>
  <si>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</si>
  <si>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</si>
  <si>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</si>
  <si>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</si>
  <si>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</si>
  <si>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</si>
  <si>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</si>
  <si>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</si>
  <si>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</si>
  <si>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</si>
  <si>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</si>
  <si>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</si>
  <si>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</si>
  <si>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</si>
  <si>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</si>
  <si>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</si>
  <si>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</si>
  <si>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</si>
  <si>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</si>
  <si>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</si>
  <si>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</si>
  <si>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</si>
  <si>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</si>
  <si>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</si>
  <si>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</si>
  <si>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</si>
  <si>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</si>
  <si>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</si>
  <si>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</si>
  <si>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</si>
  <si>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</si>
  <si>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</si>
  <si>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</si>
  <si>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</si>
  <si>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</si>
  <si>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</si>
  <si>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</si>
  <si>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</si>
  <si>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</si>
  <si>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</si>
  <si>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</si>
  <si>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</si>
  <si>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</si>
  <si>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</si>
  <si>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</si>
  <si>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</si>
  <si>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</si>
  <si>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</si>
  <si>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</si>
  <si>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</si>
  <si>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</si>
  <si>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</si>
  <si>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</si>
  <si>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</si>
  <si>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</si>
  <si>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</si>
  <si>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</si>
  <si>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</si>
  <si>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</si>
  <si>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</si>
  <si>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</si>
  <si>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</si>
  <si>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</si>
  <si>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</si>
  <si>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</si>
  <si>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</si>
  <si>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</si>
  <si>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</si>
  <si>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</si>
  <si>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</si>
  <si>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</si>
  <si>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</si>
  <si>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</si>
  <si>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</si>
  <si>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</si>
  <si>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</si>
  <si>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</si>
  <si>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</si>
  <si>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</si>
  <si>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</si>
  <si>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</si>
  <si>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</si>
  <si>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</si>
  <si>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</si>
  <si>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</si>
  <si>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</si>
  <si>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</si>
  <si>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</si>
  <si>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</si>
  <si>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</si>
  <si>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</si>
  <si>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</si>
  <si>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</si>
  <si>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</si>
  <si>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</si>
  <si>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</si>
  <si>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</si>
  <si>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</si>
  <si>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</si>
  <si>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</si>
  <si>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</si>
  <si>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</si>
  <si>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</si>
  <si>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</si>
  <si>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</si>
  <si>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</si>
  <si>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</si>
  <si>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</si>
  <si>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</si>
  <si>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</si>
  <si>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</si>
  <si>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</si>
  <si>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</si>
  <si>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</si>
  <si>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</si>
  <si>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</si>
  <si>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</si>
  <si>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</si>
  <si>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</si>
  <si>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</si>
  <si>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</si>
  <si>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</si>
  <si>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</si>
  <si>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</si>
  <si>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</si>
  <si>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</si>
  <si>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</si>
  <si>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</si>
  <si>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</si>
  <si>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</si>
  <si>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</si>
  <si>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</si>
  <si>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</si>
  <si>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</si>
  <si>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</si>
  <si>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</si>
  <si>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</si>
  <si>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</si>
  <si>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</si>
  <si>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</si>
  <si>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</si>
  <si>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</si>
  <si>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</si>
  <si>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</si>
  <si>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</si>
  <si>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</si>
  <si>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</si>
  <si>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</si>
  <si>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</si>
  <si>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</si>
  <si>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</si>
  <si>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</si>
  <si>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</si>
  <si>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</si>
  <si>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</si>
  <si>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</si>
  <si>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</si>
  <si>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</si>
  <si>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</si>
  <si>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</si>
  <si>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</si>
  <si>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</si>
  <si>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</si>
  <si>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</si>
  <si>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</si>
  <si>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</si>
  <si>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</si>
  <si>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</si>
  <si>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</si>
  <si>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</si>
  <si>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</si>
  <si>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</si>
  <si>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</si>
  <si>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</si>
  <si>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</si>
  <si>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</si>
  <si>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</si>
  <si>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</si>
  <si>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</si>
  <si>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</si>
  <si>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</si>
  <si>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</si>
  <si>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</si>
  <si>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</si>
  <si>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</si>
  <si>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</si>
  <si>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</si>
  <si>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</si>
  <si>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</si>
  <si>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</si>
  <si>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</si>
  <si>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</si>
  <si>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</si>
  <si>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</si>
  <si>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</si>
  <si>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</si>
  <si>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</si>
  <si>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</si>
  <si>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</si>
  <si>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</si>
  <si>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</si>
  <si>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</si>
  <si>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</si>
  <si>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</si>
  <si>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</si>
  <si>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</si>
  <si>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</si>
  <si>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</si>
  <si>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</si>
  <si>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</si>
  <si>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</si>
  <si>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</si>
  <si>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</si>
  <si>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</si>
  <si>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</si>
  <si>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</si>
  <si>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</si>
  <si>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</si>
  <si>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</si>
  <si>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</si>
  <si>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</si>
  <si>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</si>
  <si>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</si>
  <si>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</si>
  <si>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</si>
  <si>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</si>
  <si>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</si>
  <si>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</si>
  <si>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</si>
  <si>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</si>
  <si>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</si>
  <si>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</si>
  <si>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</si>
  <si>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</si>
  <si>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</si>
  <si>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</si>
  <si>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</si>
  <si>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</si>
  <si>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</si>
  <si>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</si>
  <si>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</si>
  <si>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</si>
  <si>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</si>
  <si>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</si>
  <si>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</si>
  <si>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</si>
  <si>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</si>
  <si>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</si>
  <si>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</si>
  <si>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</si>
  <si>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</si>
  <si>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</si>
  <si>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</si>
  <si>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</si>
  <si>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</si>
  <si>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</si>
  <si>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</si>
  <si>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</si>
  <si>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</si>
  <si>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</si>
  <si>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</si>
  <si>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</si>
  <si>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</si>
  <si>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</si>
  <si>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</si>
  <si>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</si>
  <si>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</si>
  <si>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</si>
  <si>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</si>
  <si>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</si>
  <si>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</si>
  <si>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</si>
  <si>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</si>
  <si>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</si>
  <si>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</si>
  <si>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</si>
  <si>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</si>
  <si>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</si>
  <si>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</si>
  <si>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</si>
  <si>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</si>
  <si>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</si>
  <si>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</si>
  <si>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</si>
  <si>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</si>
  <si>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</si>
  <si>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</si>
  <si>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</si>
  <si>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</si>
  <si>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</si>
  <si>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</si>
  <si>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</si>
  <si>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</si>
  <si>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</si>
  <si>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</si>
  <si>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</si>
  <si>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</si>
  <si>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</si>
  <si>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</si>
  <si>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</si>
  <si>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</si>
  <si>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</si>
  <si>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</si>
  <si>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</si>
  <si>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</si>
  <si>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</si>
  <si>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</si>
  <si>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</si>
  <si>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</si>
  <si>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</si>
  <si>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</si>
  <si>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</si>
  <si>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</si>
  <si>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</si>
  <si>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</si>
  <si>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</si>
  <si>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</si>
  <si>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</si>
  <si>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</si>
  <si>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</si>
  <si>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</si>
  <si>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</si>
  <si>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</si>
  <si>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</si>
  <si>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</si>
  <si>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</si>
  <si>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</si>
  <si>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</si>
  <si>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</si>
  <si>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</si>
  <si>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</si>
  <si>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</si>
  <si>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</si>
  <si>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</si>
  <si>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</si>
  <si>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</si>
  <si>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</si>
  <si>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</si>
  <si>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</si>
  <si>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</si>
  <si>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</si>
  <si>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</si>
  <si>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</si>
  <si>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</si>
  <si>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</si>
  <si>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</si>
  <si>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</si>
  <si>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</si>
  <si>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</si>
  <si>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</si>
  <si>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</si>
  <si>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</si>
  <si>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</si>
  <si>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</si>
  <si>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</si>
  <si>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</si>
  <si>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</si>
  <si>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</si>
  <si>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</si>
  <si>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</si>
  <si>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</si>
  <si>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</si>
  <si>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</si>
  <si>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</si>
  <si>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</si>
  <si>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</si>
  <si>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</si>
  <si>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</si>
  <si>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</si>
  <si>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</si>
  <si>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</si>
  <si>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</si>
  <si>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</si>
  <si>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</si>
  <si>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</si>
  <si>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</si>
  <si>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</si>
  <si>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</si>
  <si>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</si>
  <si>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</si>
  <si>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</si>
  <si>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</si>
  <si>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</si>
  <si>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</si>
  <si>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</si>
  <si>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</si>
  <si>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</si>
  <si>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</si>
  <si>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</si>
  <si>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</si>
  <si>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</si>
  <si>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</si>
  <si>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</si>
  <si>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</si>
  <si>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</si>
  <si>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</si>
  <si>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</si>
  <si>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</si>
  <si>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</si>
  <si>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</si>
  <si>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</si>
  <si>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</si>
  <si>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</si>
  <si>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</si>
  <si>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</si>
  <si>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</si>
  <si>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</si>
  <si>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</si>
  <si>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</si>
  <si>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</si>
  <si>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</si>
  <si>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</si>
  <si>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</si>
  <si>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</si>
  <si>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</si>
  <si>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</si>
  <si>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</si>
  <si>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</si>
  <si>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</si>
  <si>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</si>
  <si>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</si>
  <si>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</si>
  <si>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</si>
  <si>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</si>
  <si>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</si>
  <si>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</si>
  <si>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</si>
  <si>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</si>
  <si>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</si>
  <si>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</si>
  <si>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</si>
  <si>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</si>
  <si>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</si>
  <si>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</si>
  <si>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</si>
  <si>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</si>
  <si>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</si>
  <si>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</si>
  <si>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</si>
  <si>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</si>
  <si>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</si>
  <si>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</si>
  <si>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</si>
  <si>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</si>
  <si>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</si>
  <si>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</si>
  <si>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</si>
  <si>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</si>
  <si>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</si>
  <si>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</si>
  <si>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</si>
  <si>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</si>
  <si>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</si>
  <si>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</si>
  <si>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</si>
  <si>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</si>
  <si>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</si>
  <si>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</si>
  <si>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</si>
  <si>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</si>
  <si>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</si>
  <si>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</si>
  <si>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</si>
  <si>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</si>
  <si>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</si>
  <si>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</si>
  <si>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</si>
  <si>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</si>
  <si>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</si>
  <si>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</si>
  <si>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</si>
  <si>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</si>
  <si>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</si>
  <si>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</si>
  <si>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</si>
  <si>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</si>
  <si>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</si>
  <si>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</si>
  <si>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</si>
  <si>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</si>
  <si>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</si>
  <si>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</si>
  <si>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</si>
  <si>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</si>
  <si>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</si>
  <si>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</si>
  <si>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</si>
  <si>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</si>
  <si>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</si>
  <si>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</si>
  <si>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</si>
  <si>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</si>
  <si>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</si>
  <si>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</si>
  <si>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</si>
  <si>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</si>
  <si>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</si>
  <si>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</si>
  <si>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</si>
  <si>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</si>
  <si>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</si>
  <si>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</si>
  <si>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</si>
  <si>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</si>
  <si>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</si>
  <si>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</si>
  <si>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</si>
  <si>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</si>
  <si>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</si>
  <si>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</si>
  <si>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</si>
  <si>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</si>
  <si>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</si>
  <si>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</si>
  <si>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</si>
  <si>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</si>
  <si>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</si>
  <si>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</si>
  <si>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</si>
  <si>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</si>
  <si>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</si>
  <si>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</si>
  <si>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</si>
  <si>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</si>
  <si>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</si>
  <si>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</si>
  <si>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</si>
  <si>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</si>
  <si>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</si>
  <si>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</si>
  <si>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</si>
  <si>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</si>
  <si>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</si>
  <si>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</si>
  <si>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</si>
  <si>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</si>
  <si>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</si>
  <si>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</si>
  <si>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</si>
  <si>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</si>
  <si>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</si>
  <si>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</si>
  <si>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</si>
  <si>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</si>
  <si>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</si>
  <si>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</si>
  <si>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</si>
  <si>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</si>
  <si>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</si>
  <si>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</si>
  <si>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</si>
  <si>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</si>
  <si>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</si>
  <si>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</si>
  <si>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</si>
  <si>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</si>
  <si>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</si>
  <si>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</si>
  <si>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</si>
  <si>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</si>
  <si>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</si>
  <si>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</si>
  <si>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</si>
  <si>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</si>
  <si>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</si>
  <si>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</si>
  <si>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</si>
  <si>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</si>
  <si>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</si>
  <si>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</si>
  <si>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</si>
  <si>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</si>
  <si>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</si>
  <si>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</si>
  <si>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</si>
  <si>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</si>
  <si>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</si>
  <si>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</si>
  <si>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</si>
  <si>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</si>
  <si>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</si>
  <si>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</si>
  <si>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</si>
  <si>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</si>
  <si>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</si>
  <si>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</si>
  <si>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</si>
  <si>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</si>
  <si>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</si>
  <si>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</si>
  <si>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</si>
  <si>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</si>
  <si>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</si>
  <si>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</si>
  <si>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</si>
  <si>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</si>
  <si>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</si>
  <si>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</si>
  <si>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</si>
  <si>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</si>
  <si>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</si>
  <si>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</si>
  <si>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</si>
  <si>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</si>
  <si>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</si>
  <si>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</si>
  <si>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</si>
  <si>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</si>
  <si>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</si>
  <si>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</si>
  <si>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</si>
  <si>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</si>
  <si>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</si>
  <si>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</si>
  <si>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</si>
  <si>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</si>
  <si>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</si>
  <si>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</si>
  <si>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</si>
  <si>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</si>
  <si>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</si>
  <si>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</si>
  <si>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</si>
  <si>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</si>
  <si>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</si>
  <si>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</si>
  <si>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</si>
  <si>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</si>
  <si>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</si>
  <si>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</si>
  <si>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</si>
  <si>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</si>
  <si>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</si>
  <si>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</si>
  <si>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</si>
  <si>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</si>
  <si>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</si>
  <si>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</si>
  <si>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</si>
  <si>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</si>
  <si>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</si>
  <si>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</si>
  <si>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</si>
  <si>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</si>
  <si>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</si>
  <si>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</si>
  <si>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</si>
  <si>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</si>
  <si>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</si>
  <si>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</si>
  <si>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</si>
  <si>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</si>
  <si>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</si>
  <si>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</si>
  <si>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</si>
  <si>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</si>
  <si>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</si>
  <si>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</si>
  <si>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</si>
  <si>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</si>
  <si>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</si>
  <si>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</si>
  <si>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</si>
  <si>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</si>
  <si>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</si>
  <si>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</si>
  <si>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</si>
  <si>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</si>
  <si>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</si>
  <si>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</si>
  <si>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</si>
  <si>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</si>
  <si>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</si>
  <si>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</si>
  <si>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</si>
  <si>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</si>
  <si>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</si>
  <si>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</si>
  <si>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</si>
  <si>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</si>
  <si>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</si>
  <si>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</si>
  <si>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</si>
  <si>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</si>
  <si>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</si>
  <si>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</si>
  <si>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</si>
  <si>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</si>
  <si>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</si>
  <si>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</si>
  <si>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</si>
  <si>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</si>
  <si>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</si>
  <si>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</si>
  <si>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</si>
  <si>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</si>
  <si>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</si>
  <si>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</si>
  <si>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</si>
  <si>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</si>
  <si>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</si>
  <si>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</si>
  <si>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</si>
  <si>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</si>
  <si>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</si>
  <si>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</si>
  <si>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</si>
  <si>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</si>
  <si>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</si>
  <si>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</si>
  <si>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</si>
  <si>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</si>
  <si>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</si>
  <si>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</si>
  <si>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</si>
  <si>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</si>
  <si>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</si>
  <si>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</si>
  <si>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</si>
  <si>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</si>
  <si>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</si>
  <si>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</si>
  <si>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</si>
  <si>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</si>
  <si>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</si>
  <si>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</si>
  <si>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</si>
  <si>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</si>
  <si>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</si>
  <si>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</si>
  <si>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</si>
  <si>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</si>
  <si>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</si>
  <si>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</si>
  <si>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</si>
  <si>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</si>
  <si>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</si>
  <si>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</si>
  <si>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</si>
  <si>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</si>
  <si>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</si>
  <si>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</si>
  <si>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</si>
  <si>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</si>
  <si>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</si>
  <si>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</si>
  <si>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</si>
  <si>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</si>
  <si>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</si>
  <si>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</si>
  <si>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</si>
  <si>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</si>
  <si>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</si>
  <si>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</si>
  <si>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</si>
  <si>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</si>
  <si>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</si>
  <si>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</si>
  <si>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</si>
  <si>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</si>
  <si>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</si>
  <si>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</si>
  <si>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</si>
  <si>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</si>
  <si>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</si>
  <si>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</si>
  <si>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</si>
  <si>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</si>
  <si>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</si>
  <si>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</si>
  <si>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</si>
  <si>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</si>
  <si>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</si>
  <si>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</si>
  <si>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</si>
  <si>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</si>
  <si>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</si>
  <si>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</si>
  <si>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</si>
  <si>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</si>
  <si>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</si>
  <si>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</si>
  <si>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</si>
  <si>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</si>
  <si>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</si>
  <si>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</si>
  <si>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</si>
  <si>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</si>
  <si>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</si>
  <si>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</si>
  <si>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</si>
  <si>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</si>
  <si>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</si>
  <si>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</si>
  <si>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</si>
  <si>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</si>
  <si>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</si>
  <si>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</si>
  <si>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</si>
  <si>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</si>
  <si>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</si>
  <si>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</si>
  <si>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</si>
  <si>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</si>
  <si>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</si>
  <si>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</si>
  <si>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</si>
  <si>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</si>
  <si>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</si>
  <si>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</si>
  <si>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</si>
  <si>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</si>
  <si>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</si>
  <si>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</si>
  <si>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</si>
  <si>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</si>
  <si>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</si>
  <si>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</si>
  <si>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</si>
  <si>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</si>
  <si>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</si>
  <si>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</si>
  <si>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</si>
  <si>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</si>
  <si>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</si>
  <si>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</si>
  <si>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</si>
  <si>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</si>
  <si>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</si>
  <si>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</si>
  <si>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</si>
  <si>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</si>
  <si>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</si>
  <si>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</si>
  <si>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</si>
  <si>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</si>
  <si>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</si>
  <si>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</si>
  <si>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</si>
  <si>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</si>
  <si>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</si>
  <si>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</si>
  <si>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</si>
  <si>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</si>
  <si>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</si>
  <si>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</si>
  <si>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</si>
  <si>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</si>
  <si>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</si>
  <si>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</si>
  <si>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</si>
  <si>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</si>
  <si>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</si>
  <si>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</si>
  <si>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</si>
  <si>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</si>
  <si>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</si>
  <si>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</si>
  <si>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</si>
  <si>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</si>
  <si>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</si>
  <si>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</si>
  <si>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</si>
  <si>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</si>
  <si>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</si>
  <si>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</si>
  <si>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</si>
  <si>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</si>
  <si>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</si>
  <si>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</si>
  <si>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</si>
  <si>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</si>
  <si>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</si>
  <si>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</si>
  <si>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</si>
  <si>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</si>
  <si>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</si>
  <si>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</si>
  <si>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</si>
  <si>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</si>
  <si>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</si>
  <si>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</si>
  <si>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</si>
  <si>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</si>
  <si>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</si>
  <si>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</si>
  <si>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</si>
  <si>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</si>
  <si>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</si>
  <si>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</si>
  <si>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</si>
  <si>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</si>
  <si>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</si>
  <si>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</si>
  <si>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</si>
  <si>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</si>
  <si>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</si>
  <si>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</si>
  <si>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</si>
  <si>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</si>
  <si>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</si>
  <si>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</si>
  <si>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</si>
  <si>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</si>
  <si>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</si>
  <si>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</si>
  <si>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</si>
  <si>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</si>
  <si>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</si>
  <si>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</si>
  <si>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</si>
  <si>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</si>
  <si>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</si>
  <si>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</si>
  <si>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</si>
  <si>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</si>
  <si>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</si>
  <si>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</si>
  <si>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</si>
  <si>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</si>
  <si>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</si>
  <si>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</si>
  <si>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</si>
  <si>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</si>
  <si>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</si>
  <si>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</si>
  <si>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</si>
  <si>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</si>
  <si>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</si>
  <si>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</si>
  <si>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</si>
  <si>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</si>
  <si>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</si>
  <si>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</si>
  <si>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</si>
  <si>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</si>
  <si>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</si>
  <si>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</si>
  <si>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</si>
  <si>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</si>
  <si>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</si>
  <si>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</si>
  <si>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</si>
  <si>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</si>
  <si>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</si>
  <si>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</si>
  <si>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</si>
  <si>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</si>
  <si>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</si>
  <si>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</si>
  <si>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</si>
  <si>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</si>
  <si>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</si>
  <si>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</si>
  <si>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</si>
  <si>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</si>
  <si>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</si>
  <si>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</si>
  <si>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</si>
  <si>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</si>
  <si>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</si>
  <si>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</si>
  <si>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</si>
  <si>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</si>
  <si>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</si>
  <si>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</si>
  <si>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</si>
  <si>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</si>
  <si>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</si>
  <si>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</si>
  <si>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</si>
  <si>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</si>
  <si>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</si>
  <si>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</si>
  <si>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</si>
  <si>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</si>
  <si>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</si>
  <si>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</si>
  <si>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</si>
  <si>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</si>
  <si>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</si>
  <si>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</si>
  <si>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</si>
  <si>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</si>
  <si>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</si>
  <si>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</si>
  <si>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</si>
  <si>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</si>
  <si>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</si>
  <si>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</si>
  <si>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</si>
  <si>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</si>
  <si>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</si>
  <si>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</si>
  <si>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</si>
  <si>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</si>
  <si>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</si>
  <si>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</si>
  <si>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</si>
  <si>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</si>
  <si>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</si>
  <si>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</si>
  <si>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</si>
  <si>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</si>
  <si>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</si>
  <si>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</si>
  <si>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</si>
  <si>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</si>
  <si>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</si>
  <si>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</si>
  <si>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</si>
  <si>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</si>
  <si>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</si>
  <si>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</si>
  <si>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</si>
  <si>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</si>
  <si>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</si>
  <si>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</si>
  <si>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</si>
  <si>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</si>
  <si>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</si>
  <si>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</si>
  <si>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</si>
  <si>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</si>
  <si>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</si>
  <si>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</si>
  <si>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</si>
  <si>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</si>
  <si>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</si>
  <si>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</si>
  <si>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</si>
  <si>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</si>
  <si>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</si>
  <si>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</si>
  <si>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</si>
  <si>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</si>
  <si>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</si>
  <si>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</si>
  <si>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</si>
  <si>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</si>
  <si>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</si>
  <si>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</si>
  <si>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</si>
  <si>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</si>
  <si>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</si>
  <si>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</si>
  <si>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</si>
  <si>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</si>
  <si>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</si>
  <si>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</si>
  <si>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</si>
  <si>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</si>
  <si>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</si>
  <si>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</si>
  <si>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</si>
  <si>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</si>
  <si>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</si>
  <si>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</si>
  <si>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</si>
  <si>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</si>
  <si>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</si>
  <si>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</si>
  <si>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</si>
  <si>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</si>
  <si>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</si>
  <si>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</si>
  <si>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</si>
  <si>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</si>
  <si>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</si>
  <si>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</si>
  <si>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</si>
  <si>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</si>
  <si>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</si>
  <si>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</si>
  <si>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</si>
  <si>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</si>
  <si>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</si>
  <si>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</si>
  <si>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</si>
  <si>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</si>
  <si>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</si>
  <si>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</si>
  <si>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</si>
  <si>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</si>
  <si>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</si>
  <si>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</si>
  <si>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</si>
  <si>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</si>
  <si>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</si>
  <si>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</si>
  <si>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</si>
  <si>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</si>
  <si>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</si>
  <si>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</si>
  <si>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</si>
  <si>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</si>
  <si>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</si>
  <si>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</si>
  <si>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</si>
  <si>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</si>
  <si>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</si>
  <si>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</si>
  <si>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</si>
  <si>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</si>
  <si>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</si>
  <si>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</si>
  <si>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</si>
  <si>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</si>
  <si>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</si>
  <si>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</si>
  <si>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</si>
  <si>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</si>
  <si>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</si>
  <si>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</si>
  <si>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</si>
  <si>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</si>
  <si>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</si>
  <si>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</si>
  <si>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</si>
  <si>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</si>
  <si>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</si>
  <si>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</si>
  <si>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</si>
  <si>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</si>
  <si>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</si>
  <si>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</si>
  <si>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</si>
  <si>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</si>
  <si>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</si>
  <si>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</si>
  <si>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</si>
  <si>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</si>
  <si>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</si>
  <si>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</si>
  <si>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</si>
  <si>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</si>
  <si>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</si>
  <si>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</si>
  <si>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</si>
  <si>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</si>
  <si>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</si>
  <si>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</si>
  <si>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</si>
  <si>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</si>
  <si>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</si>
  <si>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</si>
  <si>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</si>
  <si>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</si>
  <si>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</si>
  <si>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</si>
  <si>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</si>
  <si>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</si>
  <si>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</si>
  <si>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</si>
  <si>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</si>
  <si>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</si>
  <si>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</si>
  <si>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</si>
  <si>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</si>
  <si>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</si>
  <si>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</si>
  <si>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</si>
  <si>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</si>
  <si>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</si>
  <si>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</si>
  <si>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</si>
  <si>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</si>
  <si>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</si>
  <si>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</si>
  <si>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</si>
  <si>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</si>
  <si>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</si>
  <si>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</si>
  <si>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</si>
  <si>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</si>
  <si>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</si>
  <si>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</si>
  <si>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</si>
  <si>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</si>
  <si>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</si>
  <si>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</si>
  <si>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</si>
  <si>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</si>
  <si>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</si>
  <si>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</si>
  <si>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</si>
  <si>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</si>
  <si>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</si>
  <si>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</si>
  <si>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</si>
  <si>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</si>
  <si>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</si>
  <si>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</si>
  <si>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</si>
  <si>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</si>
  <si>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</si>
  <si>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</si>
  <si>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</si>
  <si>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</si>
  <si>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</si>
  <si>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</si>
  <si>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</si>
  <si>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</si>
  <si>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</si>
  <si>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</si>
  <si>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</si>
  <si>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</si>
  <si>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</si>
  <si>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</si>
  <si>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</si>
  <si>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</si>
  <si>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</si>
  <si>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</si>
  <si>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</si>
  <si>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</si>
  <si>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</si>
  <si>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</si>
  <si>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</si>
  <si>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</si>
  <si>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</si>
  <si>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</si>
  <si>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</si>
  <si>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</si>
  <si>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</si>
  <si>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</si>
  <si>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</si>
  <si>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</si>
  <si>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</si>
  <si>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</si>
  <si>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</si>
  <si>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</si>
  <si>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</si>
  <si>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</si>
  <si>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</si>
  <si>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</si>
  <si>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</si>
  <si>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</si>
  <si>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</si>
  <si>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</si>
  <si>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</si>
  <si>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</si>
  <si>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</si>
  <si>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</si>
  <si>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</si>
  <si>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</si>
  <si>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</si>
  <si>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</si>
  <si>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</si>
  <si>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</si>
  <si>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</si>
  <si>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</si>
  <si>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</si>
  <si>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</si>
  <si>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</si>
  <si>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</si>
  <si>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</si>
  <si>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</si>
  <si>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</si>
  <si>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</si>
  <si>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</si>
  <si>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</si>
  <si>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</si>
  <si>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</si>
  <si>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</si>
  <si>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</si>
  <si>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</si>
  <si>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</si>
  <si>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</si>
  <si>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</si>
  <si>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</si>
  <si>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</si>
  <si>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</si>
  <si>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</si>
  <si>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</si>
  <si>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</si>
  <si>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</si>
  <si>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</si>
  <si>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</si>
  <si>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</si>
  <si>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</si>
  <si>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</si>
  <si>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</si>
  <si>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</si>
  <si>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</si>
  <si>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</si>
  <si>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</si>
  <si>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</si>
  <si>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</si>
  <si>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</si>
  <si>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</si>
  <si>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</si>
  <si>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</si>
  <si>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</si>
  <si>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</si>
  <si>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</si>
  <si>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</si>
  <si>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</si>
  <si>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</si>
  <si>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</si>
  <si>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</si>
  <si>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</si>
  <si>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</si>
  <si>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</si>
  <si>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</si>
  <si>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</si>
  <si>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</si>
  <si>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</si>
  <si>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</si>
  <si>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</si>
  <si>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</si>
  <si>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</si>
  <si>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</si>
  <si>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</si>
  <si>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</si>
  <si>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</si>
  <si>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</si>
  <si>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</si>
  <si>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</si>
  <si>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</si>
  <si>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</si>
  <si>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</si>
  <si>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</si>
  <si>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</si>
  <si>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</si>
  <si>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</si>
  <si>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</si>
  <si>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</si>
  <si>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</si>
  <si>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</si>
  <si>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</si>
  <si>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</si>
  <si>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</si>
  <si>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</si>
  <si>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</si>
  <si>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</si>
  <si>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</si>
  <si>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</si>
  <si>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</si>
  <si>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</si>
  <si>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</si>
  <si>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</si>
  <si>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</si>
  <si>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</si>
  <si>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</si>
  <si>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</si>
  <si>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</si>
  <si>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</si>
  <si>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</si>
  <si>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</si>
  <si>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</si>
  <si>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</si>
  <si>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</si>
  <si>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</si>
  <si>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</si>
  <si>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</si>
  <si>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</si>
  <si>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</si>
  <si>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</si>
  <si>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</si>
  <si>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</si>
  <si>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</si>
  <si>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</si>
  <si>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</si>
  <si>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</si>
  <si>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</si>
  <si>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</si>
  <si>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</si>
  <si>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</si>
  <si>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</si>
  <si>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</si>
  <si>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</si>
  <si>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</si>
  <si>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</si>
  <si>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</si>
  <si>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</si>
  <si>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</si>
  <si>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</si>
  <si>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</si>
  <si>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</si>
  <si>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</si>
  <si>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</si>
  <si>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</si>
  <si>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</si>
  <si>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</si>
  <si>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</si>
  <si>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</si>
  <si>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</si>
  <si>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</si>
  <si>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</si>
  <si>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</si>
  <si>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</si>
  <si>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</si>
  <si>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</si>
  <si>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</si>
  <si>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</si>
  <si>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</si>
  <si>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</si>
  <si>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</si>
  <si>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</si>
  <si>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</si>
  <si>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</si>
  <si>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</si>
  <si>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</si>
  <si>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</si>
  <si>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</si>
  <si>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</si>
  <si>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</si>
  <si>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</si>
  <si>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</si>
  <si>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</si>
  <si>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</si>
  <si>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</si>
  <si>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</si>
  <si>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</si>
  <si>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</si>
  <si>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</si>
  <si>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</si>
  <si>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</si>
  <si>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</si>
  <si>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</si>
  <si>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</si>
  <si>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</si>
  <si>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</si>
  <si>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</si>
  <si>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</si>
  <si>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</si>
  <si>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</si>
  <si>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</si>
  <si>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</si>
  <si>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</si>
  <si>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</si>
  <si>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</si>
  <si>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</si>
  <si>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</si>
  <si>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</si>
  <si>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</si>
  <si>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</si>
  <si>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</si>
  <si>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</si>
  <si>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</si>
  <si>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</si>
  <si>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</si>
  <si>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</si>
  <si>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</si>
  <si>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</si>
  <si>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</si>
  <si>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</si>
  <si>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</si>
  <si>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</si>
  <si>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</si>
  <si>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</si>
  <si>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</si>
  <si>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</si>
  <si>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</si>
  <si>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</si>
  <si>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</si>
  <si>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</si>
  <si>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</si>
  <si>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</si>
  <si>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</si>
  <si>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</si>
  <si>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</si>
  <si>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</si>
  <si>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</si>
  <si>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</si>
  <si>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</si>
  <si>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</si>
  <si>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</si>
  <si>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</si>
  <si>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</si>
  <si>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</si>
  <si>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</si>
  <si>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</si>
  <si>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</si>
  <si>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</si>
  <si>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</si>
  <si>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</si>
  <si>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</si>
  <si>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</si>
  <si>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</si>
  <si>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</si>
  <si>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</si>
  <si>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</si>
  <si>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</si>
  <si>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</si>
  <si>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</si>
  <si>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</si>
  <si>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</si>
  <si>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</si>
  <si>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</si>
  <si>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</si>
  <si>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</si>
  <si>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</si>
  <si>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</si>
  <si>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</si>
  <si>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</si>
  <si>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</si>
  <si>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</si>
  <si>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</si>
  <si>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</si>
  <si>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</si>
  <si>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</si>
  <si>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</si>
  <si>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</si>
  <si>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</si>
  <si>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</si>
  <si>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</si>
  <si>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</si>
  <si>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</si>
  <si>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</si>
  <si>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</si>
  <si>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</si>
  <si>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</si>
  <si>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</si>
  <si>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</si>
  <si>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</si>
  <si>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</si>
  <si>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</si>
  <si>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</si>
  <si>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</si>
  <si>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</si>
  <si>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</si>
  <si>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</si>
  <si>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</si>
  <si>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</si>
  <si>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</si>
  <si>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</si>
  <si>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</si>
  <si>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</si>
  <si>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</si>
  <si>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</si>
  <si>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</si>
  <si>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</si>
  <si>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</si>
  <si>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</si>
  <si>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</si>
  <si>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</si>
  <si>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</si>
  <si>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</si>
  <si>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</si>
  <si>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</si>
  <si>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</si>
  <si>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</si>
  <si>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</si>
  <si>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</si>
  <si>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</si>
  <si>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</si>
  <si>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</si>
  <si>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</si>
  <si>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</si>
  <si>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</si>
  <si>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</si>
  <si>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</si>
  <si>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</si>
  <si>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</si>
  <si>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</si>
  <si>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</si>
  <si>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</si>
  <si>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</si>
  <si>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</si>
  <si>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</si>
  <si>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</si>
  <si>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</si>
  <si>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</si>
  <si>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</si>
  <si>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</si>
  <si>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</si>
  <si>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</si>
  <si>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</si>
  <si>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</si>
  <si>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</si>
  <si>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</si>
  <si>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</si>
  <si>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</si>
  <si>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</si>
  <si>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</si>
  <si>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</si>
  <si>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</si>
  <si>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</si>
  <si>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</si>
  <si>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</si>
  <si>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</si>
  <si>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</si>
  <si>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</si>
  <si>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</si>
  <si>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</si>
  <si>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</si>
  <si>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</si>
  <si>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</si>
  <si>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</si>
  <si>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</si>
  <si>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</si>
  <si>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</si>
  <si>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</si>
  <si>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</si>
  <si>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</si>
  <si>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</si>
  <si>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</si>
  <si>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</si>
  <si>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</si>
  <si>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</si>
  <si>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</si>
  <si>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</si>
  <si>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</si>
  <si>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</si>
  <si>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</si>
  <si>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</si>
  <si>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</si>
  <si>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</si>
  <si>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</si>
  <si>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</si>
  <si>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</si>
  <si>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</si>
  <si>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</si>
  <si>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</si>
  <si>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</si>
  <si>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</si>
  <si>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</si>
  <si>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</si>
  <si>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</si>
  <si>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</si>
  <si>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</si>
  <si>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</si>
  <si>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</si>
  <si>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</si>
  <si>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</si>
  <si>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</si>
  <si>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</si>
  <si>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</si>
  <si>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</si>
  <si>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</si>
  <si>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</si>
  <si>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</si>
  <si>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</si>
  <si>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</si>
  <si>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</si>
  <si>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</si>
  <si>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</si>
  <si>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</si>
  <si>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</si>
  <si>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</si>
  <si>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</si>
  <si>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</si>
  <si>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</si>
  <si>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</si>
  <si>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</si>
  <si>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</si>
  <si>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</si>
  <si>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</si>
  <si>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</si>
  <si>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</si>
  <si>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</si>
  <si>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</si>
  <si>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</si>
  <si>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</si>
  <si>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</si>
  <si>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</si>
  <si>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</si>
  <si>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</si>
  <si>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</si>
  <si>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</si>
  <si>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</si>
  <si>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</si>
  <si>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</si>
  <si>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</si>
  <si>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</si>
  <si>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</si>
  <si>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</si>
  <si>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</si>
  <si>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</si>
  <si>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</si>
  <si>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</si>
  <si>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</si>
  <si>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</si>
  <si>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</si>
  <si>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</si>
  <si>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</si>
  <si>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</si>
  <si>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</si>
  <si>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</si>
  <si>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</si>
  <si>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</si>
  <si>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</si>
  <si>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</si>
  <si>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</si>
  <si>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</si>
  <si>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</si>
  <si>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</si>
  <si>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</si>
  <si>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</si>
  <si>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</si>
  <si>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</si>
  <si>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</si>
  <si>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</si>
  <si>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</si>
  <si>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</si>
  <si>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</si>
  <si>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</si>
  <si>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</si>
  <si>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</si>
  <si>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</si>
  <si>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</si>
  <si>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</si>
  <si>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</si>
  <si>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</si>
  <si>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</si>
  <si>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</si>
  <si>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</si>
  <si>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</si>
  <si>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</si>
  <si>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</si>
  <si>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</si>
  <si>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</si>
  <si>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</si>
  <si>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</si>
  <si>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</si>
  <si>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</si>
  <si>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</si>
  <si>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</si>
  <si>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</si>
  <si>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</si>
  <si>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</si>
  <si>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</si>
  <si>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</si>
  <si>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</si>
  <si>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</si>
  <si>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</si>
  <si>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</si>
  <si>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</si>
  <si>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</si>
  <si>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</si>
  <si>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</si>
  <si>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</si>
  <si>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</si>
  <si>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</si>
  <si>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</si>
  <si>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</si>
  <si>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</si>
  <si>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</si>
  <si>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</si>
  <si>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</si>
  <si>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</si>
  <si>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</si>
  <si>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</si>
  <si>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</si>
  <si>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</si>
  <si>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</si>
  <si>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</si>
  <si>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</si>
  <si>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</si>
  <si>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</si>
  <si>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</si>
  <si>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</si>
  <si>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</si>
  <si>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</si>
  <si>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</si>
  <si>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</si>
  <si>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</si>
  <si>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</si>
  <si>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</si>
  <si>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</si>
  <si>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</si>
  <si>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</si>
  <si>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</si>
  <si>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</si>
  <si>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</si>
  <si>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</si>
  <si>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</si>
  <si>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</si>
  <si>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</si>
  <si>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</si>
  <si>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</si>
  <si>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</si>
  <si>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</si>
  <si>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</si>
  <si>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</si>
  <si>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</si>
  <si>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</si>
  <si>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</si>
  <si>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</si>
  <si>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</si>
  <si>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</si>
  <si>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</si>
  <si>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</si>
  <si>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</si>
  <si>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</si>
  <si>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</si>
  <si>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</si>
  <si>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</si>
  <si>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</si>
  <si>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</si>
  <si>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</si>
  <si>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</si>
  <si>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</si>
  <si>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</si>
  <si>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</si>
  <si>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</si>
  <si>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</si>
  <si>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</si>
  <si>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</si>
  <si>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</si>
  <si>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</si>
  <si>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</si>
  <si>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</si>
  <si>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</si>
  <si>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</si>
  <si>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</si>
  <si>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</si>
  <si>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</si>
  <si>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</si>
  <si>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</si>
  <si>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</si>
  <si>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</si>
  <si>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</si>
  <si>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</si>
  <si>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</si>
  <si>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</si>
  <si>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</si>
  <si>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</si>
  <si>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</si>
  <si>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</si>
  <si>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</si>
  <si>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</si>
  <si>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</si>
  <si>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</si>
  <si>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</si>
  <si>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</si>
  <si>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</si>
  <si>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</si>
  <si>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</si>
  <si>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</si>
  <si>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</si>
  <si>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</si>
  <si>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</si>
  <si>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</si>
  <si>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</si>
  <si>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</si>
  <si>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</si>
  <si>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</si>
  <si>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</si>
  <si>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</si>
  <si>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</si>
  <si>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</si>
  <si>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</si>
  <si>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</si>
  <si>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</si>
  <si>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</si>
  <si>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</si>
  <si>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</si>
  <si>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</si>
  <si>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</si>
  <si>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</si>
  <si>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</si>
  <si>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</si>
  <si>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</si>
  <si>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</si>
  <si>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</si>
  <si>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</si>
  <si>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</si>
  <si>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</si>
  <si>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</si>
  <si>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</si>
  <si>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</si>
  <si>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</si>
  <si>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</si>
  <si>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</si>
  <si>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</si>
  <si>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</si>
  <si>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</si>
  <si>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</si>
  <si>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</si>
  <si>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</si>
  <si>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</si>
  <si>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</si>
  <si>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</si>
  <si>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</si>
  <si>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</si>
  <si>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</si>
  <si>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</si>
  <si>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</si>
  <si>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</si>
  <si>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</si>
  <si>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</si>
  <si>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</si>
  <si>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</si>
  <si>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</si>
  <si>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</si>
  <si>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</si>
  <si>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</si>
  <si>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</si>
  <si>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</si>
  <si>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</si>
  <si>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</si>
  <si>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</si>
  <si>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</si>
  <si>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</si>
  <si>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</si>
  <si>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</si>
  <si>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</si>
  <si>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</si>
  <si>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</si>
  <si>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</si>
  <si>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</si>
  <si>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</si>
  <si>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</si>
  <si>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</si>
  <si>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</si>
  <si>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</si>
  <si>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</si>
  <si>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</si>
  <si>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</si>
  <si>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</si>
  <si>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</si>
  <si>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</si>
  <si>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</si>
  <si>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</si>
  <si>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</si>
  <si>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</si>
  <si>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</si>
  <si>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</si>
  <si>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</si>
  <si>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</si>
  <si>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</si>
  <si>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</si>
  <si>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</si>
  <si>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</si>
  <si>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</si>
  <si>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</si>
  <si>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</si>
  <si>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</si>
  <si>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</si>
  <si>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</si>
  <si>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</si>
  <si>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</si>
  <si>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</si>
  <si>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</si>
  <si>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</si>
  <si>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</si>
  <si>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</si>
  <si>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</si>
  <si>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</si>
  <si>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</si>
  <si>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</si>
  <si>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</si>
  <si>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</si>
  <si>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</si>
  <si>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</si>
  <si>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</si>
  <si>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</si>
  <si>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</si>
  <si>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</si>
  <si>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</si>
  <si>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</si>
  <si>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</si>
  <si>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</si>
  <si>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</si>
  <si>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</si>
  <si>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</si>
  <si>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</si>
  <si>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</si>
  <si>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</si>
  <si>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</si>
  <si>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</si>
  <si>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</si>
  <si>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</si>
  <si>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</si>
  <si>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</si>
  <si>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</si>
  <si>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</si>
  <si>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</si>
  <si>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</si>
  <si>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</si>
  <si>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</si>
  <si>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</si>
  <si>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</si>
  <si>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</si>
  <si>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</si>
  <si>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</si>
  <si>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</si>
  <si>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</si>
  <si>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</si>
  <si>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</si>
  <si>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</si>
  <si>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</si>
  <si>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</si>
  <si>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</si>
  <si>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</si>
  <si>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</si>
  <si>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</si>
  <si>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</si>
  <si>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</si>
  <si>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</si>
  <si>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</si>
  <si>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</si>
  <si>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</si>
  <si>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</si>
  <si>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</si>
  <si>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</si>
  <si>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</si>
  <si>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</si>
  <si>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</si>
  <si>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</si>
  <si>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</si>
  <si>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</si>
  <si>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</si>
  <si>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</si>
  <si>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</si>
  <si>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</si>
  <si>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</si>
  <si>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</si>
  <si>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</si>
  <si>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</si>
  <si>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</si>
  <si>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</si>
  <si>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</si>
  <si>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</si>
  <si>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</si>
  <si>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</si>
  <si>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</si>
  <si>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</si>
  <si>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</si>
  <si>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</si>
  <si>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</si>
  <si>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</si>
  <si>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</si>
  <si>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</si>
  <si>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</si>
  <si>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</si>
  <si>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</si>
  <si>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</si>
  <si>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</si>
  <si>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</si>
  <si>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</si>
  <si>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</si>
  <si>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</si>
  <si>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</si>
  <si>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</si>
  <si>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</si>
  <si>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</si>
  <si>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</si>
  <si>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</si>
  <si>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</si>
  <si>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</si>
  <si>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</si>
  <si>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</si>
  <si>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</si>
  <si>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</si>
  <si>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</si>
  <si>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</si>
  <si>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</si>
  <si>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</si>
  <si>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</si>
  <si>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</si>
  <si>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</si>
  <si>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</si>
  <si>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</si>
  <si>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</si>
  <si>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</si>
  <si>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</si>
  <si>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</si>
  <si>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</si>
  <si>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</si>
  <si>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</si>
  <si>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</si>
  <si>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</si>
  <si>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</si>
  <si>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</si>
  <si>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</si>
  <si>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</si>
  <si>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</si>
  <si>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</si>
  <si>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</si>
  <si>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</si>
  <si>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</si>
  <si>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</si>
  <si>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</si>
  <si>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</si>
  <si>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</si>
  <si>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</si>
  <si>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</si>
  <si>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</si>
  <si>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</si>
  <si>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</si>
  <si>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</si>
  <si>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</si>
  <si>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</si>
  <si>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</si>
  <si>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</si>
  <si>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</si>
  <si>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</si>
  <si>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</si>
  <si>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</si>
  <si>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</si>
  <si>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</si>
  <si>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</si>
  <si>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</si>
  <si>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</si>
  <si>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</si>
  <si>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</si>
  <si>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</si>
  <si>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</si>
  <si>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</si>
  <si>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</si>
  <si>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</si>
  <si>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</si>
  <si>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</si>
  <si>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</si>
  <si>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</si>
  <si>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</si>
  <si>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</si>
  <si>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</si>
  <si>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</si>
  <si>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</si>
  <si>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</si>
  <si>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</si>
  <si>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</si>
  <si>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</si>
  <si>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</si>
  <si>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</si>
  <si>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</si>
  <si>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</si>
  <si>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</si>
  <si>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</si>
  <si>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</si>
  <si>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</si>
  <si>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</si>
  <si>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</si>
  <si>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</si>
  <si>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</si>
  <si>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</si>
  <si>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</si>
  <si>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</si>
  <si>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</si>
  <si>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</si>
  <si>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</si>
  <si>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</si>
  <si>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</si>
  <si>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</si>
  <si>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</si>
  <si>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</si>
  <si>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</si>
  <si>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</si>
  <si>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</si>
  <si>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</si>
  <si>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</si>
  <si>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</si>
  <si>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</si>
  <si>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</si>
  <si>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</si>
  <si>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</si>
  <si>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</si>
  <si>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</si>
  <si>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</si>
  <si>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</si>
  <si>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</si>
  <si>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</si>
  <si>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</si>
  <si>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</si>
  <si>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</si>
  <si>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</si>
  <si>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</si>
  <si>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</si>
  <si>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</si>
  <si>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</si>
  <si>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</si>
  <si>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</si>
  <si>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</si>
  <si>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</si>
  <si>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</si>
  <si>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</si>
  <si>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</si>
  <si>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</si>
  <si>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</si>
  <si>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</si>
  <si>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</si>
  <si>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</si>
  <si>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</si>
  <si>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</si>
  <si>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</si>
  <si>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</si>
  <si>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</si>
  <si>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</si>
  <si>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</si>
  <si>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</si>
  <si>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</si>
  <si>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</si>
  <si>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</si>
  <si>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</si>
  <si>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</si>
  <si>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</si>
  <si>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</si>
  <si>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</si>
  <si>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</si>
  <si>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</si>
  <si>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</si>
  <si>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</si>
  <si>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</si>
  <si>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</si>
  <si>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</si>
  <si>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</si>
  <si>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</si>
  <si>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</si>
  <si>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</si>
  <si>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</si>
  <si>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</si>
  <si>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</si>
  <si>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</si>
  <si>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</si>
  <si>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</si>
  <si>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</si>
  <si>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</si>
  <si>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</si>
  <si>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</si>
  <si>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</si>
  <si>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</si>
  <si>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</si>
  <si>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</si>
  <si>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</si>
  <si>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</si>
  <si>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</si>
  <si>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</si>
  <si>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</si>
  <si>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</si>
  <si>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</si>
  <si>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</si>
  <si>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</si>
  <si>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</si>
  <si>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</si>
  <si>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</si>
  <si>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</si>
  <si>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</si>
  <si>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</si>
  <si>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</si>
  <si>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</si>
  <si>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</si>
  <si>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</si>
  <si>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</si>
  <si>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</si>
  <si>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</si>
  <si>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</si>
  <si>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</si>
  <si>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</si>
  <si>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</si>
  <si>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</si>
  <si>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</si>
  <si>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</si>
  <si>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</si>
  <si>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</si>
  <si>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</si>
  <si>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</si>
  <si>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</si>
  <si>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</si>
  <si>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</si>
  <si>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</si>
  <si>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</si>
  <si>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</si>
  <si>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</si>
  <si>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</si>
  <si>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</si>
  <si>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</si>
  <si>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</si>
  <si>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</si>
  <si>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</si>
  <si>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</si>
  <si>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</si>
  <si>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</si>
  <si>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</si>
  <si>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</si>
  <si>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</si>
  <si>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</si>
  <si>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</si>
  <si>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</si>
  <si>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</si>
  <si>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</si>
  <si>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</si>
  <si>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</si>
  <si>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</si>
  <si>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</si>
  <si>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</si>
  <si>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</si>
  <si>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</si>
  <si>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</si>
  <si>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</si>
  <si>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</si>
  <si>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</si>
  <si>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</si>
  <si>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</si>
  <si>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</si>
  <si>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</si>
  <si>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</si>
  <si>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</si>
  <si>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</si>
  <si>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</si>
  <si>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</si>
  <si>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</si>
  <si>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</si>
  <si>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</si>
  <si>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</si>
  <si>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</si>
  <si>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</si>
  <si>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</si>
  <si>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</si>
  <si>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</si>
  <si>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</si>
  <si>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</si>
  <si>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</si>
  <si>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</si>
  <si>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</si>
  <si>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</si>
  <si>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</si>
  <si>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</si>
  <si>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</si>
  <si>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</si>
  <si>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</si>
  <si>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</si>
  <si>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</si>
  <si>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</si>
  <si>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</si>
  <si>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</si>
  <si>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</si>
  <si>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</si>
  <si>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</si>
  <si>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</si>
  <si>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</si>
  <si>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</si>
  <si>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</si>
  <si>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</si>
  <si>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</si>
  <si>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</si>
  <si>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</si>
  <si>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</si>
  <si>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</si>
  <si>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</si>
  <si>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</si>
  <si>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</si>
  <si>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</si>
  <si>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</si>
  <si>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</si>
  <si>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</si>
  <si>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</si>
  <si>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</si>
  <si>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</si>
  <si>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</si>
  <si>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</si>
  <si>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</si>
  <si>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</si>
  <si>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</si>
  <si>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</si>
  <si>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</si>
  <si>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</si>
  <si>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</si>
  <si>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</si>
  <si>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</si>
  <si>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</si>
  <si>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</si>
  <si>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</si>
  <si>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</si>
  <si>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</si>
  <si>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</si>
  <si>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</si>
  <si>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</si>
  <si>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</si>
  <si>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</si>
  <si>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</si>
  <si>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</si>
  <si>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</si>
  <si>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</si>
  <si>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</si>
  <si>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</si>
  <si>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</si>
  <si>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</si>
  <si>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</si>
  <si>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</si>
  <si>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</si>
  <si>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</si>
  <si>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</si>
  <si>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</si>
  <si>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</si>
  <si>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</si>
  <si>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</si>
  <si>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</si>
  <si>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</si>
  <si>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</si>
  <si>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</si>
  <si>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</si>
  <si>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</si>
  <si>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</si>
  <si>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</si>
  <si>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</si>
  <si>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</si>
  <si>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</si>
  <si>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</si>
  <si>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</si>
  <si>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</si>
  <si>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</si>
  <si>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</si>
  <si>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</si>
  <si>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</si>
  <si>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</si>
  <si>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</si>
  <si>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</si>
  <si>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</si>
  <si>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</si>
  <si>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</si>
  <si>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</si>
  <si>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</si>
  <si>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</si>
  <si>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</si>
  <si>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</si>
  <si>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</si>
  <si>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</si>
  <si>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</si>
  <si>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</si>
  <si>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</si>
  <si>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</si>
  <si>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</si>
  <si>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</si>
  <si>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</si>
  <si>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</si>
  <si>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</si>
  <si>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</si>
  <si>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</si>
  <si>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</si>
  <si>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</si>
  <si>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</si>
  <si>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</si>
  <si>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</si>
  <si>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</si>
  <si>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</si>
  <si>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</si>
  <si>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</si>
  <si>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</si>
  <si>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</si>
  <si>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</si>
  <si>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</si>
  <si>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</si>
  <si>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</si>
  <si>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</si>
  <si>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</si>
  <si>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</si>
  <si>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</si>
  <si>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</si>
  <si>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</si>
  <si>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</si>
  <si>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</si>
  <si>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</si>
  <si>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</si>
  <si>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</si>
  <si>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</si>
  <si>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</si>
  <si>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</si>
  <si>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</si>
  <si>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</si>
  <si>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</si>
  <si>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</si>
  <si>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</si>
  <si>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</si>
  <si>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</si>
  <si>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</si>
  <si>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</si>
  <si>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</si>
  <si>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</si>
  <si>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</si>
  <si>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</si>
  <si>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</si>
  <si>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</si>
  <si>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</si>
  <si>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</si>
  <si>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</si>
  <si>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</si>
  <si>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</si>
  <si>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</si>
  <si>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</si>
  <si>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</si>
  <si>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</si>
  <si>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</si>
  <si>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</si>
  <si>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</si>
  <si>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</si>
  <si>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</si>
  <si>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</si>
  <si>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</si>
  <si>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</si>
  <si>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</si>
  <si>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</si>
  <si>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</si>
  <si>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</si>
  <si>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</si>
  <si>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</si>
  <si>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</si>
  <si>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</si>
  <si>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</si>
  <si>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</si>
  <si>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</si>
  <si>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</si>
  <si>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</si>
  <si>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</si>
  <si>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</si>
  <si>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</si>
  <si>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</si>
  <si>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</si>
  <si>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</si>
  <si>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</si>
  <si>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</si>
  <si>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</si>
  <si>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</si>
  <si>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</si>
  <si>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</si>
  <si>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</si>
  <si>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</si>
  <si>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</si>
  <si>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</si>
  <si>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</si>
  <si>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</si>
  <si>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</si>
  <si>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</si>
  <si>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</si>
  <si>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</si>
  <si>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</si>
  <si>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</si>
  <si>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</si>
  <si>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</si>
  <si>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</si>
  <si>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</si>
  <si>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</si>
  <si>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</si>
  <si>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</si>
  <si>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</si>
  <si>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</si>
  <si>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</si>
  <si>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</si>
  <si>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</si>
  <si>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</si>
  <si>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</si>
  <si>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</si>
  <si>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</si>
  <si>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</si>
  <si>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</si>
  <si>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</si>
  <si>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</si>
  <si>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</si>
  <si>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</si>
  <si>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</si>
  <si>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</si>
  <si>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</si>
  <si>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</si>
  <si>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</si>
  <si>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</si>
  <si>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</si>
  <si>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</si>
  <si>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</si>
  <si>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</si>
  <si>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</si>
  <si>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</si>
  <si>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</si>
  <si>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</si>
  <si>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</si>
  <si>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</si>
  <si>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</si>
  <si>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</si>
  <si>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</si>
  <si>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</si>
  <si>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</si>
  <si>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</si>
  <si>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</si>
  <si>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</si>
  <si>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</si>
  <si>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</si>
  <si>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</si>
  <si>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</si>
  <si>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</si>
  <si>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</si>
  <si>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</si>
  <si>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</si>
  <si>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</si>
  <si>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</si>
  <si>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</si>
  <si>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</si>
  <si>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</si>
  <si>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</si>
  <si>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</si>
  <si>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</si>
  <si>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</si>
  <si>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</si>
  <si>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</si>
  <si>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</si>
  <si>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</si>
  <si>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</si>
  <si>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</si>
  <si>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</si>
  <si>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</si>
  <si>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</si>
  <si>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</si>
  <si>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</si>
  <si>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</si>
  <si>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</si>
  <si>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</si>
  <si>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</si>
  <si>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</si>
  <si>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</si>
  <si>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</si>
  <si>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</si>
  <si>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</si>
  <si>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</si>
  <si>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</si>
  <si>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</si>
  <si>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</si>
  <si>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</si>
  <si>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</si>
  <si>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</si>
  <si>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</si>
  <si>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</si>
  <si>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</si>
  <si>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</si>
  <si>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</si>
  <si>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</si>
  <si>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</si>
  <si>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</si>
  <si>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</si>
  <si>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</si>
  <si>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</si>
  <si>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</si>
  <si>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</si>
  <si>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</si>
  <si>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</si>
  <si>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</si>
  <si>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</si>
  <si>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</si>
  <si>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</si>
  <si>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</si>
  <si>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</si>
  <si>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</si>
  <si>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</si>
  <si>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</si>
  <si>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</si>
  <si>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</si>
  <si>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</si>
  <si>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</si>
  <si>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</si>
  <si>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</si>
  <si>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</si>
  <si>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</si>
  <si>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</si>
  <si>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</si>
  <si>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</si>
  <si>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</si>
  <si>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</si>
  <si>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</si>
  <si>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</si>
  <si>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</si>
  <si>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</si>
  <si>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</si>
  <si>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</si>
  <si>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</si>
  <si>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</si>
  <si>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</si>
  <si>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</si>
  <si>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</si>
  <si>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</si>
  <si>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</si>
  <si>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</si>
  <si>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</si>
  <si>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</si>
  <si>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</si>
  <si>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</si>
  <si>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</si>
  <si>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</si>
  <si>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</si>
  <si>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</si>
  <si>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</si>
  <si>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</si>
  <si>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</si>
  <si>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</si>
  <si>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</si>
  <si>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</si>
  <si>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</si>
  <si>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</si>
  <si>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</si>
  <si>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</si>
  <si>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</si>
  <si>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</si>
  <si>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</si>
  <si>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</si>
  <si>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</si>
  <si>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</si>
  <si>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</si>
  <si>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</si>
  <si>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</si>
  <si>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</si>
  <si>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</si>
  <si>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</si>
  <si>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</si>
  <si>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</si>
  <si>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</si>
  <si>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</si>
  <si>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</si>
  <si>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</si>
  <si>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</si>
  <si>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</si>
  <si>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</si>
  <si>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</si>
  <si>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</si>
  <si>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</si>
  <si>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</si>
  <si>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</si>
  <si>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</si>
  <si>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</si>
  <si>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</si>
  <si>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</si>
  <si>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</si>
  <si>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</si>
  <si>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</si>
  <si>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</si>
  <si>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</si>
  <si>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</si>
  <si>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</si>
  <si>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</si>
  <si>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</si>
  <si>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</si>
  <si>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</si>
  <si>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</si>
  <si>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</si>
  <si>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</si>
  <si>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</si>
  <si>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</si>
  <si>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</si>
  <si>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</si>
  <si>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</si>
  <si>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</si>
  <si>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</si>
  <si>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</si>
  <si>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</si>
  <si>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</si>
  <si>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</si>
  <si>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</si>
  <si>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</si>
  <si>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</si>
  <si>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</si>
  <si>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</si>
  <si>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</si>
  <si>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</si>
  <si>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</si>
  <si>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</si>
  <si>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</si>
  <si>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</si>
  <si>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</si>
  <si>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</si>
  <si>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</si>
  <si>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</si>
  <si>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</si>
  <si>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</si>
  <si>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</si>
  <si>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</si>
  <si>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</si>
  <si>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</si>
  <si>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</si>
  <si>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</si>
  <si>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</si>
  <si>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</si>
  <si>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</si>
  <si>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</si>
  <si>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</si>
  <si>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</si>
  <si>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</si>
  <si>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</si>
  <si>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</si>
  <si>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</si>
  <si>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</si>
  <si>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</si>
  <si>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</si>
  <si>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</si>
  <si>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</si>
  <si>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</si>
  <si>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</si>
  <si>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</si>
  <si>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</si>
  <si>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</si>
  <si>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</si>
  <si>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</si>
  <si>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</si>
  <si>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</si>
  <si>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</si>
  <si>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</si>
  <si>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</si>
  <si>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</si>
  <si>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</si>
  <si>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</si>
  <si>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</si>
  <si>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</si>
  <si>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</si>
  <si>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</si>
  <si>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</si>
  <si>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</si>
  <si>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</si>
  <si>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</si>
  <si>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</si>
  <si>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</si>
  <si>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</si>
  <si>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</si>
  <si>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</si>
  <si>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</si>
  <si>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</si>
  <si>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</si>
  <si>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</si>
  <si>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</si>
  <si>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</si>
  <si>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</si>
  <si>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</si>
  <si>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</si>
  <si>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</si>
  <si>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</si>
  <si>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</si>
  <si>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</si>
  <si>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</si>
  <si>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</si>
  <si>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</si>
  <si>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</si>
  <si>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</si>
  <si>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</si>
  <si>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</si>
  <si>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</si>
  <si>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</si>
  <si>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</si>
  <si>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</si>
  <si>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</si>
  <si>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</si>
  <si>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</si>
  <si>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</si>
  <si>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</si>
  <si>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</si>
  <si>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</si>
  <si>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</si>
  <si>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</si>
  <si>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</si>
  <si>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</si>
  <si>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</si>
  <si>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</si>
  <si>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</si>
  <si>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</si>
  <si>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</si>
  <si>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</si>
  <si>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</si>
  <si>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</si>
  <si>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</si>
  <si>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</si>
  <si>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</si>
  <si>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</si>
  <si>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</si>
  <si>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</si>
  <si>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</si>
  <si>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</si>
  <si>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</si>
  <si>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</si>
  <si>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</si>
  <si>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</si>
  <si>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</si>
  <si>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</si>
  <si>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</si>
  <si>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</si>
  <si>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</si>
  <si>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</si>
  <si>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</si>
  <si>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</si>
  <si>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</si>
  <si>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</si>
  <si>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</si>
  <si>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</si>
  <si>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</si>
  <si>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</si>
  <si>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</si>
  <si>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</si>
  <si>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</si>
  <si>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</si>
  <si>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</si>
  <si>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</si>
  <si>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</si>
  <si>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</si>
  <si>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</si>
  <si>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</si>
  <si>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</si>
  <si>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</si>
  <si>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</si>
  <si>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</si>
  <si>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</si>
  <si>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</si>
  <si>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</si>
  <si>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</si>
  <si>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</si>
  <si>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</si>
  <si>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</si>
  <si>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</si>
  <si>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</si>
  <si>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</si>
  <si>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</si>
  <si>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</si>
  <si>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</si>
  <si>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</si>
  <si>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</si>
  <si>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</si>
  <si>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</si>
  <si>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</si>
  <si>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</si>
  <si>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</si>
  <si>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</si>
  <si>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</si>
  <si>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</si>
  <si>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</si>
  <si>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</si>
  <si>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</si>
  <si>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</si>
  <si>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</si>
  <si>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</si>
  <si>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</si>
  <si>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</si>
  <si>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</si>
  <si>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</si>
  <si>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</si>
  <si>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</si>
  <si>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</si>
  <si>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</si>
  <si>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</si>
  <si>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</si>
  <si>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</si>
  <si>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</si>
  <si>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</si>
  <si>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</si>
  <si>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</si>
  <si>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</si>
  <si>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</si>
  <si>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</si>
  <si>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</si>
  <si>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</si>
  <si>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</si>
  <si>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</si>
  <si>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</si>
  <si>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</si>
  <si>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</si>
  <si>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</si>
  <si>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</si>
  <si>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</si>
  <si>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</si>
  <si>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</si>
  <si>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</si>
  <si>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</si>
  <si>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</si>
  <si>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</si>
  <si>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</si>
  <si>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</si>
  <si>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</si>
  <si>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</si>
  <si>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</si>
  <si>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</si>
  <si>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</si>
  <si>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</si>
  <si>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</si>
  <si>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</si>
  <si>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</si>
  <si>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</si>
  <si>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</si>
  <si>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</si>
  <si>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</si>
  <si>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</si>
  <si>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</si>
  <si>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</si>
  <si>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</si>
  <si>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</si>
  <si>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</si>
  <si>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</si>
  <si>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</si>
  <si>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</si>
  <si>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</si>
  <si>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</si>
  <si>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</si>
  <si>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</si>
  <si>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</si>
  <si>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</si>
  <si>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</si>
  <si>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</si>
  <si>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</si>
  <si>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</si>
  <si>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</si>
  <si>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</si>
  <si>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</si>
  <si>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</si>
  <si>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</si>
  <si>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</si>
  <si>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</si>
  <si>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</si>
  <si>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</si>
  <si>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</si>
  <si>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</si>
  <si>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</si>
  <si>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</si>
  <si>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</si>
  <si>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</si>
  <si>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</si>
  <si>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</si>
  <si>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</si>
  <si>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</si>
  <si>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</si>
  <si>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</si>
  <si>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</si>
  <si>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</si>
  <si>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</si>
  <si>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</si>
  <si>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</si>
  <si>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</si>
  <si>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</si>
  <si>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</si>
  <si>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</si>
  <si>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</si>
  <si>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</si>
  <si>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</si>
  <si>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</si>
  <si>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</si>
  <si>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</si>
  <si>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</si>
  <si>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</si>
  <si>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</si>
  <si>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</si>
  <si>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</si>
  <si>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</si>
  <si>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</si>
  <si>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</si>
  <si>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</si>
  <si>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</si>
  <si>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</si>
  <si>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</si>
  <si>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</si>
  <si>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</si>
  <si>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</si>
  <si>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</si>
  <si>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</si>
  <si>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</si>
  <si>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</si>
  <si>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</si>
  <si>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</si>
  <si>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</si>
  <si>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</si>
  <si>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</si>
  <si>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</si>
  <si>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</si>
  <si>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</si>
  <si>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</si>
  <si>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</si>
  <si>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</si>
  <si>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</si>
  <si>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</si>
  <si>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</si>
  <si>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</si>
  <si>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</si>
  <si>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</si>
  <si>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</si>
  <si>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</si>
  <si>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</si>
  <si>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</si>
  <si>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</si>
  <si>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</si>
  <si>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</si>
  <si>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</si>
  <si>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</si>
  <si>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</si>
  <si>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</si>
  <si>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</si>
  <si>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</si>
  <si>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</si>
  <si>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</si>
  <si>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</si>
  <si>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</si>
  <si>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</si>
  <si>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</si>
  <si>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</si>
  <si>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</si>
  <si>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</si>
  <si>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</si>
  <si>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</si>
  <si>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</si>
  <si>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</si>
  <si>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</si>
  <si>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</si>
  <si>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</si>
  <si>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</si>
  <si>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</si>
  <si>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</si>
  <si>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</si>
  <si>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</si>
  <si>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</si>
  <si>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</si>
  <si>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</si>
  <si>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</si>
  <si>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</si>
  <si>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</si>
  <si>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</si>
  <si>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</si>
  <si>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</si>
  <si>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</si>
  <si>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</si>
  <si>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</si>
  <si>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</si>
  <si>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</si>
  <si>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</si>
  <si>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</si>
  <si>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</si>
  <si>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</si>
  <si>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</si>
  <si>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</si>
  <si>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</si>
  <si>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</si>
  <si>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</si>
  <si>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</si>
  <si>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</si>
  <si>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</si>
  <si>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</si>
  <si>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</si>
  <si>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</si>
  <si>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</si>
  <si>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</si>
  <si>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</si>
  <si>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</si>
  <si>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</si>
  <si>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</si>
  <si>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</si>
  <si>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</si>
  <si>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</si>
  <si>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</si>
  <si>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</si>
  <si>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</si>
  <si>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</si>
  <si>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</si>
  <si>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</si>
  <si>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</si>
  <si>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</si>
  <si>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</si>
  <si>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</si>
  <si>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</si>
  <si>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</si>
  <si>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</si>
  <si>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</si>
  <si>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</si>
  <si>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</si>
  <si>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</si>
  <si>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</si>
  <si>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</si>
  <si>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</si>
  <si>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</si>
  <si>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</si>
  <si>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</si>
  <si>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</si>
  <si>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</si>
  <si>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</si>
  <si>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</si>
  <si>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</si>
  <si>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</si>
  <si>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</si>
  <si>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</si>
  <si>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</si>
  <si>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</si>
  <si>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</si>
  <si>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</si>
  <si>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</si>
  <si>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</si>
  <si>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</si>
  <si>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</si>
  <si>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</si>
  <si>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</si>
  <si>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</si>
  <si>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</si>
  <si>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</si>
  <si>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</si>
  <si>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</si>
  <si>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</si>
  <si>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</si>
  <si>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</si>
  <si>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</si>
  <si>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</si>
  <si>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</si>
  <si>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</si>
  <si>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</si>
  <si>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</si>
  <si>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</si>
  <si>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</si>
  <si>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</si>
  <si>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</si>
  <si>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</si>
  <si>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</si>
  <si>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</si>
  <si>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</si>
  <si>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</si>
  <si>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</si>
  <si>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</si>
  <si>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</si>
  <si>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</si>
  <si>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</si>
  <si>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</si>
  <si>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</si>
  <si>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</si>
  <si>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</si>
  <si>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</si>
  <si>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</si>
  <si>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</si>
  <si>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</si>
  <si>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</si>
  <si>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</si>
  <si>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</si>
  <si>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</si>
  <si>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</si>
  <si>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</si>
  <si>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</si>
  <si>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</si>
  <si>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</si>
  <si>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</si>
  <si>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</si>
  <si>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</si>
  <si>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</si>
  <si>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</si>
  <si>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</si>
  <si>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</si>
  <si>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</si>
  <si>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</si>
  <si>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</si>
  <si>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</si>
  <si>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</si>
  <si>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</si>
  <si>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</si>
  <si>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</si>
  <si>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</si>
  <si>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</si>
  <si>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</si>
  <si>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</si>
  <si>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</si>
  <si>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</si>
  <si>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</si>
  <si>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</si>
  <si>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</si>
  <si>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</si>
  <si>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</si>
  <si>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</si>
  <si>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</si>
  <si>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</si>
  <si>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</si>
  <si>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</si>
  <si>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</si>
  <si>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</si>
  <si>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</si>
  <si>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</si>
  <si>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</si>
  <si>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</si>
  <si>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</si>
  <si>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</si>
  <si>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</si>
  <si>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</si>
  <si>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</si>
  <si>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</si>
  <si>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</si>
  <si>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</si>
  <si>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</si>
  <si>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</si>
  <si>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</si>
  <si>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</si>
  <si>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</si>
  <si>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</si>
  <si>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</si>
  <si>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</si>
  <si>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</si>
  <si>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</si>
  <si>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</si>
  <si>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</si>
  <si>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</si>
  <si>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</si>
  <si>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</si>
  <si>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</si>
  <si>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</si>
  <si>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</si>
  <si>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</si>
  <si>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</si>
  <si>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</si>
  <si>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</si>
  <si>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</si>
  <si>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</si>
  <si>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</si>
  <si>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</si>
  <si>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</si>
  <si>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</si>
  <si>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</si>
  <si>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</si>
  <si>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</si>
  <si>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</si>
  <si>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</si>
  <si>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</si>
  <si>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</si>
  <si>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</si>
  <si>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</si>
  <si>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</si>
  <si>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</si>
  <si>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</si>
  <si>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</si>
  <si>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</si>
  <si>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</si>
  <si>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</si>
  <si>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</si>
  <si>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</si>
  <si>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</si>
  <si>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</si>
  <si>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</si>
  <si>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</si>
  <si>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</si>
  <si>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</si>
  <si>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</si>
  <si>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</si>
  <si>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</si>
  <si>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</si>
  <si>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</si>
  <si>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</si>
  <si>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</si>
  <si>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</si>
  <si>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</si>
  <si>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</si>
  <si>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</si>
  <si>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</si>
  <si>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</si>
  <si>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</si>
  <si>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</si>
  <si>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</si>
  <si>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</si>
  <si>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</si>
  <si>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</si>
  <si>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</si>
  <si>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</si>
  <si>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</si>
  <si>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</si>
  <si>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</si>
  <si>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</si>
  <si>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</si>
  <si>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</si>
  <si>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</si>
  <si>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</si>
  <si>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</si>
  <si>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</si>
  <si>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</si>
  <si>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</si>
  <si>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</si>
  <si>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</si>
  <si>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</si>
  <si>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</si>
  <si>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</si>
  <si>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</si>
  <si>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</si>
  <si>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</si>
  <si>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</si>
  <si>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</si>
  <si>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</si>
  <si>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</si>
  <si>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</si>
  <si>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</si>
  <si>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</si>
  <si>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</si>
  <si>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</si>
  <si>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</si>
  <si>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</si>
  <si>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</si>
  <si>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</si>
  <si>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</si>
  <si>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</si>
  <si>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</si>
  <si>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</si>
  <si>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</si>
  <si>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</si>
  <si>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</si>
  <si>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</si>
  <si>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</si>
  <si>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</si>
  <si>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</si>
  <si>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</si>
  <si>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</si>
  <si>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</si>
  <si>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</si>
  <si>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</si>
  <si>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</si>
  <si>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</si>
  <si>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</si>
  <si>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</si>
  <si>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</si>
  <si>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</si>
  <si>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</si>
  <si>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</si>
  <si>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</si>
  <si>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</si>
  <si>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</si>
  <si>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</si>
  <si>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</si>
  <si>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</si>
  <si>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</si>
  <si>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</si>
  <si>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</si>
  <si>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</si>
  <si>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</si>
  <si>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</si>
  <si>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</si>
  <si>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</si>
  <si>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</si>
  <si>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</si>
  <si>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</si>
  <si>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</si>
  <si>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</si>
  <si>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</si>
  <si>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</si>
  <si>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</si>
  <si>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</si>
  <si>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</si>
  <si>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</si>
  <si>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</si>
  <si>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</si>
  <si>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</si>
  <si>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</si>
  <si>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</si>
  <si>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</si>
  <si>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</si>
  <si>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</si>
  <si>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</si>
  <si>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</si>
  <si>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</si>
  <si>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</si>
  <si>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</si>
  <si>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</si>
  <si>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</si>
  <si>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</si>
  <si>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</si>
  <si>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</si>
  <si>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</si>
  <si>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</si>
  <si>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</si>
  <si>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</si>
  <si>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</si>
  <si>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</si>
  <si>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</si>
  <si>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</si>
  <si>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</si>
  <si>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</si>
  <si>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</si>
  <si>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</si>
  <si>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</si>
  <si>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</si>
  <si>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</si>
  <si>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</si>
  <si>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</si>
  <si>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</si>
  <si>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</si>
  <si>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</si>
  <si>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</si>
  <si>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</si>
  <si>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</si>
  <si>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</si>
  <si>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</si>
  <si>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</si>
  <si>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</si>
  <si>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</si>
  <si>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</si>
  <si>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</si>
  <si>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</si>
  <si>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</si>
  <si>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</si>
  <si>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</si>
  <si>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</si>
  <si>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</si>
  <si>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</si>
  <si>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</si>
  <si>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</si>
  <si>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</si>
  <si>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</si>
  <si>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</si>
  <si>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</si>
  <si>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</si>
  <si>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</si>
  <si>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</si>
  <si>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</si>
  <si>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</si>
  <si>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</si>
  <si>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</si>
  <si>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</si>
  <si>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</si>
  <si>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</si>
  <si>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</si>
  <si>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</si>
  <si>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</si>
  <si>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</si>
  <si>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</si>
  <si>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</si>
  <si>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</si>
  <si>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</si>
  <si>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</si>
  <si>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</si>
  <si>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</si>
  <si>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</si>
  <si>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</si>
  <si>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</si>
  <si>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</si>
  <si>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</si>
  <si>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</si>
  <si>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</si>
  <si>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</si>
  <si>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</si>
  <si>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</si>
  <si>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</si>
  <si>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</si>
  <si>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</si>
  <si>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</si>
  <si>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</si>
  <si>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</si>
  <si>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</si>
  <si>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</si>
  <si>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</si>
  <si>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</si>
  <si>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</si>
  <si>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</si>
  <si>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</si>
  <si>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</si>
  <si>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</si>
  <si>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</si>
  <si>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</si>
  <si>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</si>
  <si>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</si>
  <si>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</si>
  <si>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</si>
  <si>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</si>
  <si>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</si>
  <si>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</si>
  <si>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</si>
  <si>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</si>
  <si>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</si>
  <si>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</si>
  <si>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</si>
  <si>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</si>
  <si>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</si>
  <si>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</si>
  <si>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</si>
  <si>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</si>
  <si>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</si>
  <si>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</si>
  <si>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</si>
  <si>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</si>
  <si>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</si>
  <si>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</si>
  <si>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</si>
  <si>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</si>
  <si>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</si>
  <si>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</si>
  <si>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</si>
  <si>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</si>
  <si>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</si>
  <si>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</si>
  <si>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</si>
  <si>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</si>
  <si>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</si>
  <si>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</si>
  <si>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</si>
  <si>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</si>
  <si>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</si>
  <si>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</si>
  <si>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</si>
  <si>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</si>
  <si>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</si>
  <si>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</si>
  <si>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</si>
  <si>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</si>
  <si>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</si>
  <si>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</si>
  <si>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</si>
  <si>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</si>
  <si>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</si>
  <si>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</si>
  <si>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</si>
  <si>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</si>
  <si>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</si>
  <si>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</si>
  <si>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</si>
  <si>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</si>
  <si>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</si>
  <si>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</si>
  <si>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</si>
  <si>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</si>
  <si>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</si>
  <si>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</si>
  <si>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</si>
  <si>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</si>
  <si>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</si>
  <si>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</si>
  <si>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</si>
  <si>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</si>
  <si>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</si>
  <si>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</si>
  <si>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</si>
  <si>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</si>
  <si>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</si>
  <si>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</si>
  <si>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</si>
  <si>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</si>
  <si>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</si>
  <si>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</si>
  <si>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</si>
  <si>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</si>
  <si>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</si>
  <si>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</si>
  <si>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</si>
  <si>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</si>
  <si>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</si>
  <si>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</si>
  <si>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</si>
  <si>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</si>
  <si>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</si>
  <si>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</si>
  <si>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</si>
  <si>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</si>
  <si>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</si>
  <si>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</si>
  <si>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</si>
  <si>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</si>
  <si>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</si>
  <si>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</si>
  <si>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</si>
  <si>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</si>
  <si>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</si>
  <si>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</si>
  <si>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</si>
  <si>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</si>
  <si>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</si>
  <si>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</si>
  <si>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</si>
  <si>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</si>
  <si>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</si>
  <si>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</si>
  <si>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</si>
  <si>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</si>
  <si>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</si>
  <si>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</si>
  <si>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</si>
  <si>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</si>
  <si>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</si>
  <si>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</si>
  <si>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</si>
  <si>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</si>
  <si>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</si>
  <si>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</si>
  <si>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</si>
  <si>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</si>
  <si>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</si>
  <si>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</si>
  <si>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</si>
  <si>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</si>
  <si>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</si>
  <si>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</si>
  <si>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</si>
  <si>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</si>
  <si>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</si>
  <si>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</si>
  <si>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</si>
  <si>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</si>
  <si>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</si>
  <si>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</si>
  <si>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</si>
  <si>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</si>
  <si>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</si>
  <si>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</si>
  <si>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</si>
  <si>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</si>
  <si>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</si>
  <si>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</si>
  <si>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</si>
  <si>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</si>
  <si>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</si>
  <si>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</si>
  <si>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</si>
  <si>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</si>
  <si>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</si>
  <si>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</si>
  <si>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</si>
  <si>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</si>
  <si>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</si>
  <si>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</si>
  <si>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</si>
  <si>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</si>
  <si>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</si>
  <si>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</si>
  <si>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</si>
  <si>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</si>
  <si>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</si>
  <si>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</si>
  <si>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</si>
  <si>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</si>
  <si>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</si>
  <si>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</si>
  <si>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</si>
  <si>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</si>
  <si>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</si>
  <si>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</si>
  <si>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</si>
  <si>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</si>
  <si>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</si>
  <si>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</si>
  <si>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</si>
  <si>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</si>
  <si>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</si>
  <si>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</si>
  <si>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</si>
  <si>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</si>
  <si>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</si>
  <si>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</si>
  <si>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</si>
  <si>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</si>
  <si>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</si>
  <si>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</si>
  <si>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</si>
  <si>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</si>
  <si>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</si>
  <si>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</si>
  <si>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</si>
  <si>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</si>
  <si>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</si>
  <si>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</si>
  <si>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</si>
  <si>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</si>
  <si>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</si>
  <si>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</si>
  <si>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</si>
  <si>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</si>
  <si>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</si>
  <si>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</si>
  <si>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</si>
  <si>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</si>
  <si>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</si>
  <si>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</si>
  <si>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</si>
  <si>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</si>
  <si>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</si>
  <si>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</si>
  <si>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</si>
  <si>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</si>
  <si>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</si>
  <si>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</si>
  <si>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</si>
  <si>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</si>
  <si>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</si>
  <si>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</si>
  <si>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</si>
  <si>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</si>
  <si>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</si>
  <si>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</si>
  <si>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</si>
  <si>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</si>
  <si>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</si>
  <si>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</si>
  <si>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</si>
  <si>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</si>
  <si>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</si>
  <si>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</si>
  <si>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</si>
  <si>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</si>
  <si>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</si>
  <si>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</si>
  <si>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</si>
  <si>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</si>
  <si>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</si>
  <si>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</si>
  <si>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</si>
  <si>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</si>
  <si>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</si>
  <si>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</si>
  <si>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</si>
  <si>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</si>
  <si>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</si>
  <si>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</si>
  <si>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</si>
  <si>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</si>
  <si>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</si>
  <si>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</si>
  <si>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</si>
  <si>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</si>
  <si>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</si>
  <si>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</si>
  <si>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</si>
  <si>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</si>
  <si>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</si>
  <si>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</si>
  <si>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</si>
  <si>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</si>
  <si>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</si>
  <si>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</si>
  <si>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</si>
  <si>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</si>
  <si>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</si>
  <si>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</si>
  <si>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</si>
  <si>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</si>
  <si>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</si>
  <si>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</si>
  <si>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</si>
  <si>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</si>
  <si>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</si>
  <si>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</si>
  <si>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</si>
  <si>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</si>
  <si>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</si>
  <si>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</si>
  <si>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</si>
  <si>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</si>
  <si>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</si>
  <si>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</si>
  <si>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</si>
  <si>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</si>
  <si>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</si>
  <si>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</si>
  <si>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</si>
  <si>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</si>
  <si>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</si>
  <si>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</si>
  <si>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</si>
  <si>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</si>
  <si>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</si>
  <si>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</si>
  <si>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</si>
  <si>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</si>
  <si>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</si>
  <si>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</si>
  <si>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</si>
  <si>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</si>
  <si>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</si>
  <si>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</si>
  <si>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</si>
  <si>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</si>
  <si>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</si>
  <si>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</si>
  <si>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</si>
  <si>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</si>
  <si>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</si>
  <si>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</si>
  <si>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</si>
  <si>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</si>
  <si>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</si>
  <si>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</si>
  <si>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</si>
  <si>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</si>
  <si>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</si>
  <si>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</si>
  <si>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</si>
  <si>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</si>
  <si>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</si>
  <si>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</si>
  <si>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</si>
  <si>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</si>
  <si>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</si>
  <si>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</si>
  <si>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</si>
  <si>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</si>
  <si>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</si>
  <si>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</si>
  <si>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</si>
  <si>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</si>
  <si>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</si>
  <si>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</si>
  <si>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</si>
  <si>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</si>
  <si>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</si>
  <si>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</si>
  <si>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</si>
  <si>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</si>
  <si>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</si>
  <si>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</si>
  <si>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</si>
  <si>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</si>
  <si>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</si>
  <si>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</si>
  <si>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</si>
  <si>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</si>
  <si>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</si>
  <si>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</si>
  <si>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</si>
  <si>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</si>
  <si>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</si>
  <si>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</si>
  <si>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</si>
  <si>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</si>
  <si>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</si>
  <si>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</si>
  <si>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</si>
  <si>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</si>
  <si>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</si>
  <si>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</si>
  <si>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</si>
  <si>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</si>
  <si>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</si>
  <si>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</si>
  <si>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</si>
  <si>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</si>
  <si>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</si>
  <si>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</si>
  <si>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</si>
  <si>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</si>
  <si>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</si>
  <si>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</si>
  <si>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</si>
  <si>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</si>
  <si>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</si>
  <si>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</si>
  <si>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</si>
  <si>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</si>
  <si>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</si>
  <si>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</si>
  <si>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</si>
  <si>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</si>
  <si>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</si>
  <si>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</si>
  <si>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</si>
  <si>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</si>
  <si>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</si>
  <si>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</si>
  <si>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</si>
  <si>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</si>
  <si>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</si>
  <si>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</si>
  <si>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</si>
  <si>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</si>
  <si>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</si>
  <si>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</si>
  <si>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</si>
  <si>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</si>
  <si>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</si>
  <si>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</si>
  <si>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</si>
  <si>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</si>
  <si>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</si>
  <si>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</si>
  <si>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</si>
  <si>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</si>
  <si>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</si>
  <si>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</si>
  <si>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</si>
  <si>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</si>
  <si>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</si>
  <si>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</si>
  <si>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</si>
  <si>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</si>
  <si>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</si>
  <si>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</si>
  <si>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</si>
  <si>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</si>
  <si>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</si>
  <si>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</si>
  <si>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</si>
  <si>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</si>
  <si>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</si>
  <si>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</si>
  <si>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</si>
  <si>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</si>
  <si>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</si>
  <si>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</si>
  <si>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</si>
  <si>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</si>
  <si>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</si>
  <si>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</si>
  <si>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</si>
  <si>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</si>
  <si>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</si>
  <si>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</si>
  <si>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</si>
  <si>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</si>
  <si>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</si>
  <si>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</si>
  <si>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</si>
  <si>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</si>
  <si>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</si>
  <si>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</si>
  <si>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</si>
  <si>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</si>
  <si>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</si>
  <si>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</si>
  <si>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</si>
  <si>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</si>
  <si>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</si>
  <si>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</si>
  <si>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</si>
  <si>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</si>
  <si>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</si>
  <si>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</si>
  <si>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</si>
  <si>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</si>
  <si>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</si>
  <si>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</si>
  <si>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</si>
  <si>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</si>
  <si>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</si>
  <si>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</si>
  <si>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</si>
  <si>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</si>
  <si>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</si>
  <si>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</si>
  <si>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</si>
  <si>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</si>
  <si>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</si>
  <si>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</si>
  <si>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</si>
  <si>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</si>
  <si>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</si>
  <si>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</si>
  <si>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</si>
  <si>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</si>
  <si>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</si>
  <si>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</si>
  <si>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</si>
  <si>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</si>
  <si>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</si>
  <si>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</si>
  <si>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</si>
  <si>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</si>
  <si>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</si>
  <si>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</si>
  <si>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</si>
  <si>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</si>
  <si>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</si>
  <si>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</si>
  <si>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</si>
  <si>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</si>
  <si>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</si>
  <si>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</si>
  <si>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</si>
  <si>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</si>
  <si>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</si>
  <si>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</si>
  <si>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</si>
  <si>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</si>
  <si>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</si>
  <si>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</si>
  <si>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</si>
  <si>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</si>
  <si>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</si>
  <si>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</si>
  <si>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</si>
  <si>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</si>
  <si>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</si>
  <si>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</si>
  <si>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</si>
  <si>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</si>
  <si>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</si>
  <si>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</si>
  <si>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</si>
  <si>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</si>
  <si>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</si>
  <si>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</si>
  <si>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</si>
  <si>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</si>
  <si>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</si>
  <si>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</si>
  <si>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</si>
  <si>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</si>
  <si>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</si>
  <si>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</si>
  <si>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</si>
  <si>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</si>
  <si>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</si>
  <si>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</si>
  <si>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</si>
  <si>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</si>
  <si>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</si>
  <si>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</si>
  <si>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</si>
  <si>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</si>
  <si>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</si>
  <si>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</si>
  <si>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</si>
  <si>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</si>
  <si>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</si>
  <si>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</si>
  <si>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</si>
  <si>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</si>
  <si>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</si>
  <si>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</si>
  <si>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</si>
  <si>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</si>
  <si>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</si>
  <si>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</si>
  <si>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</si>
  <si>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</si>
  <si>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</si>
  <si>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</si>
  <si>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</si>
  <si>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</si>
  <si>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</si>
  <si>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</si>
  <si>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</si>
  <si>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</si>
  <si>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</si>
  <si>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</si>
  <si>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</si>
  <si>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</si>
  <si>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</si>
  <si>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</si>
  <si>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</si>
  <si>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</si>
  <si>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</si>
  <si>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</si>
  <si>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</si>
  <si>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</si>
  <si>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</si>
  <si>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</si>
  <si>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</si>
  <si>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</si>
  <si>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</si>
  <si>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</si>
  <si>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</si>
  <si>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</si>
  <si>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</si>
  <si>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</si>
  <si>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</si>
  <si>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</si>
  <si>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</si>
  <si>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</si>
  <si>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</si>
  <si>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</si>
  <si>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</si>
  <si>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</si>
  <si>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</si>
  <si>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</si>
  <si>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</si>
  <si>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</si>
  <si>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</si>
  <si>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</si>
  <si>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</si>
  <si>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</si>
  <si>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</si>
  <si>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</si>
  <si>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</si>
  <si>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</si>
  <si>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</si>
  <si>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</si>
  <si>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</si>
  <si>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</si>
  <si>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</si>
  <si>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</si>
  <si>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</si>
  <si>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</si>
  <si>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</si>
  <si>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</si>
  <si>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</si>
  <si>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</si>
  <si>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</si>
  <si>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</si>
  <si>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</si>
  <si>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</si>
  <si>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</si>
  <si>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</si>
  <si>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</si>
  <si>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</si>
  <si>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</si>
  <si>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</si>
  <si>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</si>
  <si>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</si>
  <si>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</si>
  <si>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</si>
  <si>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</si>
  <si>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</si>
  <si>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</si>
  <si>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</si>
  <si>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</si>
  <si>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</si>
  <si>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</si>
  <si>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</si>
  <si>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</si>
  <si>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</si>
  <si>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</si>
  <si>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</si>
  <si>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</si>
  <si>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</si>
  <si>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</si>
  <si>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</si>
  <si>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</si>
  <si>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</si>
  <si>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</si>
  <si>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</si>
  <si>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</si>
  <si>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</si>
  <si>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</si>
  <si>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</si>
  <si>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</si>
  <si>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</si>
  <si>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</si>
  <si>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</si>
  <si>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</si>
  <si>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</si>
  <si>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</si>
  <si>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</si>
  <si>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</si>
  <si>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</si>
  <si>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</si>
  <si>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</si>
  <si>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</si>
  <si>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</si>
  <si>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</si>
  <si>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</si>
  <si>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</si>
  <si>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</si>
  <si>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</si>
  <si>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</si>
  <si>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</si>
  <si>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</si>
  <si>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</si>
  <si>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</si>
  <si>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</si>
  <si>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</si>
  <si>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</si>
  <si>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</si>
  <si>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</si>
  <si>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</si>
  <si>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</si>
  <si>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</si>
  <si>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</si>
  <si>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</si>
  <si>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</si>
  <si>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</si>
  <si>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</si>
  <si>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</si>
  <si>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</si>
  <si>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</si>
  <si>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</si>
  <si>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</si>
  <si>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</si>
  <si>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</si>
  <si>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</si>
  <si>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</si>
  <si>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</si>
  <si>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</si>
  <si>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</si>
  <si>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</si>
  <si>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</si>
  <si>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</si>
  <si>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</si>
  <si>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</si>
  <si>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</si>
  <si>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</si>
  <si>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</si>
  <si>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</si>
  <si>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</si>
  <si>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</si>
  <si>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</si>
  <si>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</si>
  <si>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</si>
  <si>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</si>
  <si>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</si>
  <si>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</si>
  <si>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</si>
  <si>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</si>
  <si>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</si>
  <si>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</si>
  <si>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</si>
  <si>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</si>
  <si>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</si>
  <si>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</si>
  <si>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</si>
  <si>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</si>
  <si>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</si>
  <si>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</si>
  <si>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</si>
  <si>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</si>
  <si>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</si>
  <si>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</si>
  <si>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</si>
  <si>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</si>
  <si>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</si>
  <si>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</si>
  <si>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</si>
  <si>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</si>
  <si>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</si>
  <si>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</si>
  <si>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</si>
  <si>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</si>
  <si>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</si>
  <si>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</si>
  <si>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</si>
  <si>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</si>
  <si>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</si>
  <si>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</si>
  <si>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</si>
  <si>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</si>
  <si>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</si>
  <si>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</si>
  <si>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</si>
  <si>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</si>
  <si>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</si>
  <si>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</si>
  <si>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</si>
  <si>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</si>
  <si>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</si>
  <si>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</si>
  <si>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</si>
  <si>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</si>
  <si>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</si>
  <si>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</si>
  <si>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</si>
  <si>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</si>
  <si>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</si>
  <si>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</si>
  <si>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</si>
  <si>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</si>
  <si>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</si>
  <si>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</si>
  <si>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</si>
  <si>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</si>
  <si>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</si>
  <si>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</si>
  <si>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</si>
  <si>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</si>
  <si>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</si>
  <si>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</si>
  <si>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</si>
  <si>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</si>
  <si>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</si>
  <si>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</si>
  <si>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</si>
  <si>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</si>
  <si>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</si>
  <si>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</si>
  <si>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</si>
  <si>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</si>
  <si>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</si>
  <si>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</si>
  <si>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</si>
  <si>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</si>
  <si>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</si>
  <si>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</si>
  <si>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</si>
  <si>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</si>
  <si>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</si>
  <si>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</si>
  <si>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</si>
  <si>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</si>
  <si>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</si>
  <si>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</si>
  <si>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</si>
  <si>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</si>
  <si>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</si>
  <si>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</si>
  <si>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</si>
  <si>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</si>
  <si>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</si>
  <si>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</si>
  <si>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</si>
  <si>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</si>
  <si>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</si>
  <si>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</si>
  <si>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</si>
  <si>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</si>
  <si>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</si>
  <si>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</si>
  <si>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</si>
  <si>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</si>
  <si>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</si>
  <si>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</si>
  <si>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</si>
  <si>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</si>
  <si>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</si>
  <si>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</si>
  <si>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</si>
  <si>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</si>
  <si>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</si>
  <si>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</si>
  <si>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</si>
  <si>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</si>
  <si>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</si>
  <si>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</si>
  <si>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</si>
  <si>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</si>
  <si>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</si>
  <si>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</si>
  <si>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</si>
  <si>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</si>
  <si>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</si>
  <si>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</si>
  <si>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</si>
  <si>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</si>
  <si>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</si>
  <si>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</si>
  <si>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</si>
  <si>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</si>
  <si>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</si>
  <si>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</si>
  <si>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</si>
  <si>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</si>
  <si>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</si>
  <si>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</si>
  <si>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</si>
  <si>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</si>
  <si>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</si>
  <si>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</si>
  <si>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</si>
  <si>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</si>
  <si>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</si>
  <si>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</si>
  <si>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</si>
  <si>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</si>
  <si>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</si>
  <si>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</si>
  <si>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</si>
  <si>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</si>
  <si>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</si>
  <si>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</si>
  <si>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</si>
  <si>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</si>
  <si>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</si>
  <si>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</si>
  <si>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</si>
  <si>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</si>
  <si>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</si>
  <si>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</si>
  <si>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</si>
  <si>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</si>
  <si>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</si>
  <si>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</si>
  <si>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</si>
  <si>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</si>
  <si>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</si>
  <si>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</si>
  <si>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</si>
  <si>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</si>
  <si>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</si>
  <si>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</si>
  <si>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</si>
  <si>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</si>
  <si>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</si>
  <si>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</si>
  <si>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</si>
  <si>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</si>
  <si>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</si>
  <si>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</si>
  <si>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</si>
  <si>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</si>
  <si>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</si>
  <si>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</si>
  <si>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</si>
  <si>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</si>
  <si>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</si>
  <si>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</si>
  <si>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</si>
  <si>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</si>
  <si>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</si>
  <si>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</si>
  <si>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</si>
  <si>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</si>
  <si>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</si>
  <si>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</si>
  <si>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</si>
  <si>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</si>
  <si>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</si>
  <si>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</si>
  <si>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</si>
  <si>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</si>
  <si>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</si>
  <si>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</si>
  <si>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</si>
  <si>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</si>
  <si>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</si>
  <si>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</si>
  <si>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</si>
  <si>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</si>
  <si>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</si>
  <si>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</si>
  <si>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</si>
  <si>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</si>
  <si>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</si>
  <si>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</si>
  <si>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</si>
  <si>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</si>
  <si>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</si>
  <si>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</si>
  <si>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</si>
  <si>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</si>
  <si>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</si>
  <si>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</si>
  <si>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</si>
  <si>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</si>
  <si>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</si>
  <si>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</si>
  <si>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</si>
  <si>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</si>
  <si>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</si>
  <si>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</si>
  <si>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</si>
  <si>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</si>
  <si>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</si>
  <si>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</si>
  <si>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</si>
  <si>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</si>
  <si>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</si>
  <si>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</si>
  <si>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</si>
  <si>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</si>
  <si>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</si>
  <si>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</si>
  <si>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</si>
  <si>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</si>
  <si>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</si>
  <si>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</si>
  <si>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</si>
  <si>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</si>
  <si>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</si>
  <si>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</si>
  <si>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</si>
  <si>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</si>
  <si>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</si>
  <si>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</si>
  <si>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</si>
  <si>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</si>
  <si>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</si>
  <si>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</si>
  <si>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</si>
  <si>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</si>
  <si>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</si>
  <si>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</si>
  <si>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</si>
  <si>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</si>
  <si>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</si>
  <si>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</si>
  <si>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</si>
  <si>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</si>
  <si>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</si>
  <si>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</si>
  <si>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</si>
  <si>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</si>
  <si>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</si>
  <si>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</si>
  <si>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</si>
  <si>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</si>
  <si>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</si>
  <si>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</si>
  <si>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</si>
  <si>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</si>
  <si>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</si>
  <si>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</si>
  <si>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</si>
  <si>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</si>
  <si>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</si>
  <si>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</si>
  <si>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</si>
  <si>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</si>
  <si>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</si>
  <si>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</si>
  <si>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</si>
  <si>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</si>
  <si>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</si>
  <si>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</si>
  <si>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</si>
  <si>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</si>
  <si>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</si>
  <si>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</si>
  <si>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</si>
  <si>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</si>
  <si>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</si>
  <si>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</si>
  <si>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</si>
  <si>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</si>
  <si>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</si>
  <si>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</si>
  <si>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</si>
  <si>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</si>
  <si>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</si>
  <si>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</si>
  <si>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</si>
  <si>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</si>
  <si>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</si>
  <si>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</si>
  <si>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</si>
  <si>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</si>
  <si>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</si>
  <si>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</si>
  <si>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</si>
  <si>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</si>
  <si>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</si>
  <si>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</si>
  <si>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</si>
  <si>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</si>
  <si>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</si>
  <si>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</si>
  <si>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</si>
  <si>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</si>
  <si>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</si>
  <si>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</si>
  <si>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</si>
  <si>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</si>
  <si>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</si>
  <si>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</si>
  <si>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</si>
  <si>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</si>
  <si>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</si>
  <si>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</si>
  <si>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</si>
  <si>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</si>
  <si>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</si>
  <si>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</si>
  <si>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</si>
  <si>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</si>
  <si>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</si>
  <si>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</si>
  <si>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</si>
  <si>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</si>
  <si>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</si>
  <si>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</si>
  <si>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</si>
  <si>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</si>
  <si>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</si>
  <si>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</si>
  <si>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</si>
  <si>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</si>
  <si>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</si>
  <si>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</si>
  <si>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</si>
  <si>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</si>
  <si>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</si>
  <si>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</si>
  <si>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</si>
  <si>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</si>
  <si>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</si>
  <si>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</si>
  <si>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</si>
  <si>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</si>
  <si>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</si>
  <si>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</si>
  <si>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</si>
  <si>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</si>
  <si>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</si>
  <si>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</si>
  <si>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</si>
  <si>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</si>
  <si>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</si>
  <si>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</si>
  <si>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</si>
  <si>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</si>
  <si>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</si>
  <si>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</si>
  <si>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</si>
  <si>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</si>
  <si>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</si>
  <si>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</si>
  <si>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</si>
  <si>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</si>
  <si>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</si>
  <si>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</si>
  <si>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</si>
  <si>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</si>
  <si>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</si>
  <si>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</si>
  <si>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</si>
  <si>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</si>
  <si>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</si>
  <si>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</si>
  <si>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</si>
  <si>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</si>
  <si>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</si>
  <si>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</si>
  <si>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</si>
  <si>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</si>
  <si>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</si>
  <si>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</si>
  <si>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</si>
  <si>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</si>
  <si>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</si>
  <si>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</si>
  <si>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</si>
  <si>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</si>
  <si>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</si>
  <si>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</si>
  <si>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</si>
  <si>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</si>
  <si>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</si>
  <si>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</si>
  <si>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</si>
  <si>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</si>
  <si>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</si>
  <si>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</si>
  <si>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</si>
  <si>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</si>
  <si>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</si>
  <si>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</si>
  <si>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</si>
  <si>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</si>
  <si>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</si>
  <si>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</si>
  <si>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</si>
  <si>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</si>
  <si>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</si>
  <si>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</si>
  <si>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</si>
  <si>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</si>
  <si>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</si>
  <si>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</si>
  <si>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</si>
  <si>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</si>
  <si>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</si>
  <si>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</si>
  <si>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</si>
  <si>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</si>
  <si>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</si>
  <si>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</si>
  <si>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</si>
  <si>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</si>
  <si>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</si>
  <si>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</si>
  <si>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</si>
  <si>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</si>
  <si>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</si>
  <si>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</si>
  <si>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</si>
  <si>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</si>
  <si>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</si>
  <si>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</si>
  <si>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</si>
  <si>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</si>
  <si>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</si>
  <si>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</si>
  <si>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</si>
  <si>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</si>
  <si>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</si>
  <si>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</si>
  <si>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</si>
  <si>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</si>
  <si>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</si>
  <si>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</si>
  <si>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</si>
  <si>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</si>
  <si>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</si>
  <si>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</si>
  <si>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</si>
  <si>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</si>
  <si>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</si>
  <si>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</si>
  <si>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</si>
  <si>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</si>
  <si>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</si>
  <si>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</si>
  <si>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</si>
  <si>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</si>
  <si>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</si>
  <si>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</si>
  <si>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</si>
  <si>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</si>
  <si>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</si>
  <si>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</si>
  <si>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</si>
  <si>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</si>
  <si>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</si>
  <si>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</si>
  <si>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</si>
  <si>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</si>
  <si>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</si>
  <si>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</si>
  <si>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</si>
  <si>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</si>
  <si>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</si>
  <si>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</si>
  <si>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</si>
  <si>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</si>
  <si>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</si>
  <si>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</si>
  <si>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</si>
  <si>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</si>
  <si>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</si>
  <si>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</si>
  <si>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</si>
  <si>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</si>
  <si>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</si>
  <si>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</si>
  <si>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</si>
  <si>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</si>
  <si>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</si>
  <si>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</si>
  <si>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</si>
  <si>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</si>
  <si>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</si>
  <si>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</si>
  <si>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</si>
  <si>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</si>
  <si>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</si>
  <si>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</si>
  <si>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</si>
  <si>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</si>
  <si>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</si>
  <si>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</si>
  <si>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</si>
  <si>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</si>
  <si>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</si>
  <si>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</si>
  <si>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</si>
  <si>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</si>
  <si>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</si>
  <si>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</si>
  <si>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</si>
  <si>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</si>
  <si>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</si>
  <si>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</si>
  <si>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</si>
  <si>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</si>
  <si>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</si>
  <si>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</si>
  <si>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</si>
  <si>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</si>
  <si>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</si>
  <si>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</si>
  <si>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</si>
  <si>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</si>
  <si>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</si>
  <si>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</si>
  <si>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</si>
  <si>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</si>
  <si>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</si>
  <si>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</si>
  <si>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</si>
  <si>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</si>
  <si>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</si>
  <si>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</si>
  <si>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</si>
  <si>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</si>
  <si>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</si>
  <si>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</si>
  <si>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</si>
  <si>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</si>
  <si>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</si>
  <si>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</si>
  <si>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</si>
  <si>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</si>
  <si>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</si>
  <si>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</si>
  <si>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</si>
  <si>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</si>
  <si>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</si>
  <si>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</si>
  <si>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</si>
  <si>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</si>
  <si>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</si>
  <si>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</si>
  <si>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</si>
  <si>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</si>
  <si>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</si>
  <si>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</si>
  <si>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</si>
  <si>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</si>
  <si>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</si>
  <si>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</si>
  <si>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</si>
  <si>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</si>
  <si>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</si>
  <si>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</si>
  <si>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</si>
  <si>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</si>
  <si>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</si>
  <si>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</si>
  <si>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</si>
  <si>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</si>
  <si>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</si>
  <si>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</si>
  <si>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</si>
  <si>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</si>
  <si>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</si>
  <si>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</si>
  <si>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</si>
  <si>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</si>
  <si>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</si>
  <si>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</si>
  <si>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</si>
  <si>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</si>
  <si>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</si>
  <si>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</si>
  <si>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</si>
  <si>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</si>
  <si>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</si>
  <si>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</si>
  <si>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</si>
  <si>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</si>
  <si>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</si>
  <si>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</si>
  <si>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</si>
  <si>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</si>
  <si>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</si>
  <si>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</si>
  <si>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</si>
  <si>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</si>
  <si>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</si>
  <si>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</si>
  <si>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</si>
  <si>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</si>
  <si>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</si>
  <si>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</si>
  <si>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</si>
  <si>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</si>
  <si>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</si>
  <si>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</si>
  <si>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</si>
  <si>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</si>
  <si>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</si>
  <si>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</si>
  <si>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</si>
  <si>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</si>
  <si>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</si>
  <si>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</si>
  <si>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</si>
  <si>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</si>
  <si>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</si>
  <si>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</si>
  <si>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</si>
  <si>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</si>
  <si>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</si>
  <si>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</si>
  <si>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</si>
  <si>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</si>
  <si>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</si>
  <si>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</si>
  <si>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</si>
  <si>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</si>
  <si>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</si>
  <si>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</si>
  <si>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</si>
  <si>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</si>
  <si>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</si>
  <si>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</si>
  <si>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</si>
  <si>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</si>
  <si>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</si>
  <si>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</si>
  <si>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</si>
  <si>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</si>
  <si>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</si>
  <si>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</si>
  <si>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</si>
  <si>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</si>
  <si>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</si>
  <si>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</si>
  <si>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</si>
  <si>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</si>
  <si>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</si>
  <si>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</si>
  <si>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</si>
  <si>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</si>
  <si>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</si>
  <si>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</si>
  <si>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</si>
  <si>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</si>
  <si>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</si>
  <si>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</si>
  <si>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</si>
  <si>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</si>
  <si>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</si>
  <si>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</si>
  <si>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</si>
  <si>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</si>
  <si>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</si>
  <si>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</si>
  <si>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</si>
  <si>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</si>
  <si>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</si>
  <si>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</si>
  <si>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</si>
  <si>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</si>
  <si>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</si>
  <si>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</si>
  <si>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</si>
  <si>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</si>
  <si>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</si>
  <si>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</si>
  <si>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</si>
  <si>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</si>
  <si>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</si>
  <si>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</si>
  <si>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</si>
  <si>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</si>
  <si>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</si>
  <si>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</si>
  <si>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</si>
  <si>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</si>
  <si>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</si>
  <si>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</si>
  <si>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</si>
  <si>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</si>
  <si>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</si>
  <si>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</si>
  <si>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</si>
  <si>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</si>
  <si>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</si>
  <si>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</si>
  <si>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</si>
  <si>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</si>
  <si>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</si>
  <si>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</si>
  <si>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</si>
  <si>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</si>
  <si>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</si>
  <si>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</si>
  <si>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</si>
  <si>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</si>
  <si>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</si>
  <si>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</si>
  <si>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</si>
  <si>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</si>
  <si>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</si>
  <si>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</si>
  <si>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</si>
  <si>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</si>
  <si>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</si>
  <si>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</si>
  <si>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</si>
  <si>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</si>
  <si>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</si>
  <si>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</si>
  <si>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</si>
  <si>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</si>
  <si>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</si>
  <si>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</si>
  <si>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</si>
  <si>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</si>
  <si>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</si>
  <si>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</si>
  <si>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</si>
  <si>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</si>
  <si>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</si>
  <si>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</si>
  <si>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</si>
  <si>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</si>
  <si>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</si>
  <si>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</si>
  <si>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</si>
  <si>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</si>
  <si>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</si>
  <si>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</si>
  <si>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</si>
  <si>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</si>
  <si>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</si>
  <si>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</si>
  <si>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</si>
  <si>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</si>
  <si>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</si>
  <si>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</si>
  <si>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</si>
  <si>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</si>
  <si>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</si>
  <si>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</si>
  <si>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</si>
  <si>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</si>
  <si>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</si>
  <si>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</si>
  <si>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</si>
  <si>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</si>
  <si>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</si>
  <si>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</si>
  <si>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</si>
  <si>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</si>
  <si>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</si>
  <si>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</si>
  <si>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</si>
  <si>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</si>
  <si>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</si>
  <si>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</si>
  <si>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</si>
  <si>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</si>
  <si>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</si>
  <si>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</si>
  <si>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</si>
  <si>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</si>
  <si>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</si>
  <si>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</si>
  <si>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</si>
  <si>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</si>
  <si>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</si>
  <si>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</si>
  <si>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</si>
  <si>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</si>
  <si>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</si>
  <si>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</si>
  <si>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</si>
  <si>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</si>
  <si>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</si>
  <si>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</si>
  <si>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</si>
  <si>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</si>
  <si>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</si>
  <si>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</si>
  <si>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</si>
  <si>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</si>
  <si>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</si>
  <si>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</si>
  <si>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</si>
  <si>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</si>
  <si>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</si>
  <si>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</si>
  <si>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</si>
  <si>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</si>
  <si>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</si>
  <si>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</si>
  <si>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</si>
  <si>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</si>
  <si>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</si>
  <si>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</si>
  <si>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</si>
  <si>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</si>
  <si>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</si>
  <si>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</si>
  <si>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</si>
  <si>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</si>
  <si>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</si>
  <si>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</si>
  <si>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</si>
  <si>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</si>
  <si>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</si>
  <si>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</si>
  <si>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</si>
  <si>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</si>
  <si>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</si>
  <si>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</si>
  <si>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</si>
  <si>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</si>
  <si>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</si>
  <si>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</si>
  <si>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</si>
  <si>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</si>
  <si>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</si>
  <si>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</si>
  <si>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</si>
  <si>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</si>
  <si>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</si>
  <si>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</si>
  <si>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</si>
  <si>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</si>
  <si>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</si>
  <si>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</si>
  <si>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</si>
  <si>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</si>
  <si>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</si>
  <si>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</si>
  <si>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</si>
  <si>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</si>
  <si>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</si>
  <si>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</si>
  <si>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</si>
  <si>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</si>
  <si>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</si>
  <si>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</si>
  <si>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</si>
  <si>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</si>
  <si>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</si>
  <si>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</si>
  <si>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</si>
  <si>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</si>
  <si>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</si>
  <si>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</si>
  <si>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</si>
  <si>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</si>
  <si>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</si>
  <si>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</si>
  <si>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</si>
  <si>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</si>
  <si>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</si>
  <si>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</si>
  <si>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</si>
  <si>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</si>
  <si>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</si>
  <si>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</si>
  <si>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</si>
  <si>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</si>
  <si>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</si>
  <si>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</si>
  <si>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</si>
  <si>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</si>
  <si>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</si>
  <si>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</si>
  <si>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</si>
  <si>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</si>
  <si>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</si>
  <si>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</si>
  <si>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</si>
  <si>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</si>
  <si>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</si>
  <si>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</si>
  <si>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</si>
  <si>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</si>
  <si>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</si>
  <si>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</si>
  <si>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</si>
  <si>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</si>
  <si>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</si>
  <si>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</si>
  <si>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</si>
  <si>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</si>
  <si>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</si>
  <si>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</si>
  <si>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</si>
  <si>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</si>
  <si>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</si>
  <si>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</si>
  <si>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</si>
  <si>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</si>
  <si>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</si>
  <si>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</si>
  <si>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</si>
  <si>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</si>
  <si>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</si>
  <si>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</si>
  <si>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</si>
  <si>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</si>
  <si>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</si>
  <si>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</si>
  <si>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</si>
  <si>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</si>
  <si>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</si>
  <si>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</si>
  <si>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</si>
  <si>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</si>
  <si>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</si>
  <si>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</si>
  <si>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</si>
  <si>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</si>
  <si>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</si>
  <si>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</si>
  <si>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</si>
  <si>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</si>
  <si>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</si>
  <si>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</si>
  <si>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</si>
  <si>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</si>
  <si>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</si>
  <si>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</si>
  <si>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</si>
  <si>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</si>
  <si>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</si>
  <si>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</si>
  <si>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</si>
  <si>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</si>
  <si>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</si>
  <si>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</si>
  <si>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</si>
  <si>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</si>
  <si>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</si>
  <si>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</si>
  <si>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</si>
  <si>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</si>
  <si>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</si>
  <si>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</si>
  <si>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</si>
  <si>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</si>
  <si>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</si>
  <si>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</si>
  <si>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</si>
  <si>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</si>
  <si>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</si>
  <si>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</si>
  <si>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</si>
  <si>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</si>
  <si>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</si>
  <si>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</si>
  <si>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</si>
  <si>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</si>
  <si>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</si>
  <si>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</si>
  <si>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</si>
  <si>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</si>
  <si>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</si>
  <si>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</si>
  <si>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</si>
  <si>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</si>
  <si>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</si>
  <si>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</si>
  <si>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</si>
  <si>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</si>
  <si>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</si>
  <si>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</si>
  <si>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</si>
  <si>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</si>
  <si>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</si>
  <si>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</si>
  <si>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</si>
  <si>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</si>
  <si>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</si>
  <si>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</si>
  <si>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</si>
  <si>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</si>
  <si>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</si>
  <si>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</si>
  <si>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</si>
  <si>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</si>
  <si>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</si>
  <si>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</si>
  <si>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</si>
  <si>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</si>
  <si>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</si>
  <si>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</si>
  <si>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</si>
  <si>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</si>
  <si>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</si>
  <si>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</si>
  <si>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</si>
  <si>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</si>
  <si>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</si>
  <si>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</si>
  <si>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</si>
  <si>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</si>
  <si>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</si>
  <si>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</si>
  <si>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</si>
  <si>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</si>
  <si>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</si>
  <si>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</si>
  <si>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</si>
  <si>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</si>
  <si>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</si>
  <si>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</si>
  <si>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</si>
  <si>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</si>
  <si>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</si>
  <si>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</si>
  <si>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</si>
  <si>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</si>
  <si>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</si>
  <si>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</si>
  <si>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</si>
  <si>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</si>
  <si>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</si>
  <si>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</si>
  <si>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</si>
  <si>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</si>
  <si>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</si>
  <si>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</si>
  <si>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</si>
  <si>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</si>
  <si>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</si>
  <si>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</si>
  <si>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</si>
  <si>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</si>
  <si>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</si>
  <si>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</si>
  <si>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</si>
  <si>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</si>
  <si>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</si>
  <si>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</si>
  <si>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</si>
  <si>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</si>
  <si>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</si>
  <si>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</si>
  <si>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</si>
  <si>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</si>
  <si>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</si>
  <si>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</si>
  <si>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</si>
  <si>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</si>
  <si>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</si>
  <si>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</si>
  <si>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</si>
  <si>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</si>
  <si>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</si>
  <si>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</si>
  <si>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</si>
  <si>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</si>
  <si>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</si>
  <si>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</si>
  <si>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</si>
  <si>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</si>
  <si>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</si>
  <si>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</si>
  <si>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</si>
  <si>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</si>
  <si>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</si>
  <si>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</si>
  <si>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</si>
  <si>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</si>
  <si>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</si>
  <si>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</si>
  <si>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</si>
  <si>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</si>
  <si>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</si>
  <si>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</si>
  <si>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</si>
  <si>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</si>
  <si>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</si>
  <si>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</si>
  <si>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</si>
  <si>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</si>
  <si>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</si>
  <si>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</si>
  <si>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</si>
  <si>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</si>
  <si>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</si>
  <si>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</si>
  <si>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</si>
  <si>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</si>
  <si>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</si>
  <si>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</si>
  <si>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</si>
  <si>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</si>
  <si>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</si>
  <si>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</si>
  <si>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</si>
  <si>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</si>
  <si>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</si>
  <si>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</si>
  <si>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</si>
  <si>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</si>
  <si>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</si>
  <si>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</si>
  <si>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</si>
  <si>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</si>
  <si>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</si>
  <si>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</si>
  <si>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</si>
  <si>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</si>
  <si>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</si>
  <si>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</si>
  <si>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</si>
  <si>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</si>
  <si>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</si>
  <si>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</si>
  <si>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</si>
  <si>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</si>
  <si>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</si>
  <si>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</si>
  <si>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</si>
  <si>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</si>
  <si>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</si>
  <si>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</si>
  <si>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</si>
  <si>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</si>
  <si>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</si>
  <si>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</si>
  <si>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</si>
  <si>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</si>
  <si>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</si>
  <si>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</si>
  <si>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</si>
  <si>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</si>
  <si>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</si>
  <si>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</si>
  <si>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</si>
  <si>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</si>
  <si>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</si>
  <si>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</si>
  <si>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</si>
  <si>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</si>
  <si>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</si>
  <si>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</si>
  <si>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</si>
  <si>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</si>
  <si>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</si>
  <si>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</si>
  <si>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</si>
  <si>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</si>
  <si>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</si>
  <si>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</si>
  <si>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</si>
  <si>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</si>
  <si>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</si>
  <si>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</si>
  <si>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</si>
  <si>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</si>
  <si>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</si>
  <si>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</si>
  <si>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</si>
  <si>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</si>
  <si>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</si>
  <si>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</si>
  <si>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</si>
  <si>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</si>
  <si>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</si>
  <si>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</si>
  <si>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</si>
  <si>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</si>
  <si>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</si>
  <si>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</si>
  <si>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</si>
  <si>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</si>
  <si>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</si>
  <si>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</si>
  <si>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</si>
  <si>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</si>
  <si>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</si>
  <si>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</si>
  <si>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</si>
  <si>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</si>
  <si>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</si>
  <si>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</si>
  <si>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</si>
  <si>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</si>
  <si>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</si>
  <si>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</si>
  <si>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</si>
  <si>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</si>
  <si>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</si>
  <si>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</si>
  <si>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</si>
  <si>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</si>
  <si>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</si>
  <si>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</si>
  <si>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</si>
  <si>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</si>
  <si>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</si>
  <si>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</si>
  <si>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</si>
  <si>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</si>
  <si>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</si>
  <si>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</si>
  <si>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</si>
  <si>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</si>
  <si>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</si>
  <si>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</si>
  <si>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</si>
  <si>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</si>
  <si>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</si>
  <si>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</si>
  <si>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</si>
  <si>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</si>
  <si>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</si>
  <si>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</si>
  <si>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</si>
  <si>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</si>
  <si>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</si>
  <si>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</si>
  <si>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</si>
  <si>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</si>
  <si>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</si>
  <si>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</si>
  <si>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</si>
  <si>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</si>
  <si>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</si>
  <si>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</si>
  <si>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</si>
  <si>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</si>
  <si>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</si>
  <si>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</si>
  <si>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</si>
  <si>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</si>
  <si>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</si>
  <si>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</si>
  <si>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</si>
  <si>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</si>
  <si>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</si>
  <si>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</si>
  <si>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</si>
  <si>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</si>
  <si>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</si>
  <si>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</si>
  <si>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</si>
  <si>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</si>
  <si>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</si>
  <si>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</si>
  <si>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</si>
  <si>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</si>
  <si>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</si>
  <si>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</si>
  <si>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</si>
  <si>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</si>
  <si>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</si>
  <si>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</si>
  <si>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</si>
  <si>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</si>
  <si>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</si>
  <si>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</si>
  <si>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</si>
  <si>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</si>
  <si>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</si>
  <si>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</si>
  <si>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</si>
  <si>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</si>
  <si>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</si>
  <si>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</si>
  <si>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</si>
  <si>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</si>
  <si>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</si>
  <si>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</si>
  <si>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</si>
  <si>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</si>
  <si>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</si>
  <si>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</si>
  <si>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</si>
  <si>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</si>
  <si>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</si>
  <si>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</si>
  <si>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</si>
  <si>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</si>
  <si>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</si>
  <si>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</si>
  <si>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</si>
  <si>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</si>
  <si>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</si>
  <si>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</si>
  <si>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</si>
  <si>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</si>
  <si>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</si>
  <si>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</si>
  <si>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</si>
  <si>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</si>
  <si>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</si>
  <si>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</si>
  <si>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</si>
  <si>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</si>
  <si>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</si>
  <si>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</si>
  <si>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</si>
  <si>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</si>
  <si>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</si>
  <si>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</si>
  <si>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</si>
  <si>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</si>
  <si>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</si>
  <si>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</si>
  <si>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</si>
  <si>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</si>
  <si>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</si>
  <si>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</si>
  <si>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</si>
  <si>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</si>
  <si>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</si>
  <si>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</si>
  <si>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</si>
  <si>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</si>
  <si>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</si>
  <si>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</si>
  <si>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</si>
  <si>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</si>
  <si>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</si>
  <si>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</si>
  <si>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</si>
  <si>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</si>
  <si>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</si>
  <si>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</si>
  <si>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</si>
  <si>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</si>
  <si>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</si>
  <si>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</si>
  <si>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</si>
  <si>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</si>
  <si>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</si>
  <si>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</si>
  <si>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</si>
  <si>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</si>
  <si>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</si>
  <si>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</si>
  <si>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</si>
  <si>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</si>
  <si>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</si>
  <si>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</si>
  <si>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</si>
  <si>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</si>
  <si>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</si>
  <si>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</si>
  <si>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</si>
  <si>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</si>
  <si>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</si>
  <si>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</si>
  <si>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</si>
  <si>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</si>
  <si>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</si>
  <si>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</si>
  <si>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</si>
  <si>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</si>
  <si>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</si>
  <si>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</si>
  <si>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</si>
  <si>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</si>
  <si>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</si>
  <si>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</si>
  <si>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</si>
  <si>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</si>
  <si>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</si>
  <si>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</si>
  <si>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</si>
  <si>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</si>
  <si>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</si>
  <si>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</si>
  <si>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</si>
  <si>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</si>
  <si>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</si>
  <si>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</si>
  <si>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</si>
  <si>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</si>
  <si>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</si>
  <si>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</si>
  <si>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</si>
  <si>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</si>
  <si>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</si>
  <si>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</si>
  <si>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</si>
  <si>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</si>
  <si>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</si>
  <si>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</si>
  <si>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</si>
  <si>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</si>
  <si>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</si>
  <si>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</si>
  <si>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</si>
  <si>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</si>
  <si>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</si>
  <si>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</si>
  <si>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</si>
  <si>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</si>
  <si>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</si>
  <si>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</si>
  <si>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</si>
  <si>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</si>
  <si>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</si>
  <si>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</si>
  <si>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</si>
  <si>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</si>
  <si>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</si>
  <si>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</si>
  <si>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</si>
  <si>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</si>
  <si>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</si>
  <si>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</si>
  <si>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</si>
  <si>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</si>
  <si>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</si>
  <si>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</si>
  <si>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</si>
  <si>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</si>
  <si>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</si>
  <si>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</si>
  <si>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</si>
  <si>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</si>
  <si>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</si>
  <si>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</si>
  <si>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</si>
  <si>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</si>
  <si>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</si>
  <si>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</si>
  <si>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</si>
  <si>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</si>
  <si>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</si>
  <si>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</si>
  <si>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</si>
  <si>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</si>
  <si>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</si>
  <si>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</si>
  <si>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</si>
  <si>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</si>
  <si>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</si>
  <si>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</si>
  <si>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</si>
  <si>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</si>
  <si>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</si>
  <si>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</si>
  <si>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</si>
  <si>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</si>
  <si>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</si>
  <si>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</si>
  <si>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</si>
  <si>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</si>
  <si>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</si>
  <si>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</si>
  <si>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</si>
  <si>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</si>
  <si>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</si>
  <si>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</si>
  <si>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</si>
  <si>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</si>
  <si>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</si>
  <si>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</si>
  <si>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</si>
  <si>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</si>
  <si>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</si>
  <si>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</si>
  <si>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</si>
  <si>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</si>
  <si>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</si>
  <si>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</si>
  <si>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</si>
  <si>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</si>
  <si>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</si>
  <si>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</si>
  <si>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</si>
  <si>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</si>
  <si>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</si>
  <si>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</si>
  <si>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</si>
  <si>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</si>
  <si>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</si>
  <si>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</si>
  <si>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</si>
  <si>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</si>
  <si>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</si>
  <si>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</si>
  <si>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</si>
  <si>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</si>
  <si>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</si>
  <si>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</si>
  <si>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</si>
  <si>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</si>
  <si>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</si>
  <si>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</si>
  <si>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</si>
  <si>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</si>
  <si>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</si>
  <si>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</si>
  <si>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</si>
  <si>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</si>
  <si>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</si>
  <si>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</si>
  <si>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</si>
  <si>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</si>
  <si>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</si>
  <si>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</si>
  <si>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</si>
  <si>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</si>
  <si>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</si>
  <si>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</si>
  <si>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</si>
  <si>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</si>
  <si>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</si>
  <si>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</si>
  <si>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</si>
  <si>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</si>
  <si>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</si>
  <si>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</si>
  <si>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</si>
  <si>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</si>
  <si>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</si>
  <si>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</si>
  <si>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</si>
  <si>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</si>
  <si>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</si>
  <si>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</si>
  <si>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</si>
  <si>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</si>
  <si>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</si>
  <si>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</si>
  <si>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</si>
  <si>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</si>
  <si>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</si>
  <si>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</si>
  <si>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</si>
  <si>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</si>
  <si>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</si>
  <si>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</si>
  <si>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</si>
  <si>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</si>
  <si>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</si>
  <si>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</si>
  <si>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</si>
  <si>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</si>
  <si>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</si>
  <si>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</si>
  <si>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</si>
  <si>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</si>
  <si>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</si>
  <si>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</si>
  <si>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</si>
  <si>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</si>
  <si>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</si>
  <si>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</si>
  <si>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</si>
  <si>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</si>
  <si>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</si>
  <si>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</si>
  <si>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</si>
  <si>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</si>
  <si>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</si>
  <si>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</si>
  <si>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</si>
  <si>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</si>
  <si>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</si>
  <si>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</si>
  <si>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</si>
  <si>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</si>
  <si>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</si>
  <si>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</si>
  <si>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</si>
  <si>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</si>
  <si>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</si>
  <si>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</si>
  <si>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</si>
  <si>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</si>
  <si>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</si>
  <si>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</si>
  <si>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</si>
  <si>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</si>
  <si>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</si>
  <si>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</si>
  <si>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</si>
  <si>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</si>
  <si>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</si>
  <si>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</si>
  <si>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</si>
  <si>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</si>
  <si>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</si>
  <si>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</si>
  <si>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</si>
  <si>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</si>
  <si>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</si>
  <si>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</si>
  <si>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</si>
  <si>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</si>
  <si>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</si>
  <si>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</si>
  <si>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</si>
  <si>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</si>
  <si>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</si>
  <si>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</si>
  <si>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</si>
  <si>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</si>
  <si>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</si>
  <si>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</si>
  <si>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</si>
  <si>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</si>
  <si>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</si>
  <si>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</si>
  <si>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</si>
  <si>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</si>
  <si>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</si>
  <si>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</si>
  <si>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</si>
  <si>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</si>
  <si>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</si>
  <si>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</si>
  <si>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</si>
  <si>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</si>
  <si>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</si>
  <si>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</si>
  <si>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</si>
  <si>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</si>
  <si>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</si>
  <si>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</si>
  <si>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</si>
  <si>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</si>
  <si>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</si>
  <si>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</si>
  <si>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</si>
  <si>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</si>
  <si>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</si>
  <si>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</si>
  <si>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</si>
  <si>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</si>
  <si>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</si>
  <si>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</si>
  <si>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</si>
  <si>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</si>
  <si>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</si>
  <si>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</si>
  <si>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</si>
  <si>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</si>
  <si>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</si>
  <si>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</si>
  <si>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</si>
  <si>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</si>
  <si>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</si>
  <si>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</si>
  <si>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</si>
  <si>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</si>
  <si>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</si>
  <si>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</si>
  <si>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</si>
  <si>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</si>
  <si>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</si>
  <si>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</si>
  <si>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</si>
  <si>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</si>
  <si>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</si>
  <si>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</si>
  <si>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</si>
  <si>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</si>
  <si>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</si>
  <si>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</si>
  <si>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</si>
  <si>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</si>
  <si>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</si>
  <si>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</si>
  <si>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</si>
  <si>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</si>
  <si>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</si>
  <si>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</si>
  <si>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</si>
  <si>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</si>
  <si>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</si>
  <si>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</si>
  <si>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</si>
  <si>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</si>
  <si>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</si>
  <si>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</si>
  <si>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</si>
  <si>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</si>
  <si>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</si>
  <si>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</si>
  <si>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</si>
  <si>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</si>
  <si>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</si>
  <si>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</si>
  <si>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</si>
  <si>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</si>
  <si>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</si>
  <si>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</si>
  <si>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</si>
  <si>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</si>
  <si>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</si>
  <si>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</si>
  <si>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</si>
  <si>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</si>
  <si>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</si>
  <si>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</si>
  <si>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</si>
  <si>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</si>
  <si>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</si>
  <si>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</si>
  <si>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</si>
  <si>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</si>
  <si>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</si>
  <si>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</si>
  <si>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</si>
  <si>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</si>
  <si>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</si>
  <si>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</si>
  <si>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</si>
  <si>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</si>
  <si>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</si>
  <si>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</si>
  <si>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</si>
  <si>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</si>
  <si>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</si>
  <si>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</si>
  <si>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</si>
  <si>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</si>
  <si>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</si>
  <si>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</si>
  <si>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</si>
  <si>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</si>
  <si>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</si>
  <si>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</si>
  <si>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</si>
  <si>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</si>
  <si>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</si>
  <si>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</si>
  <si>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</si>
  <si>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</si>
  <si>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</si>
  <si>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</si>
  <si>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</si>
  <si>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</si>
  <si>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</si>
  <si>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</si>
  <si>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</si>
  <si>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</si>
  <si>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</si>
  <si>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</si>
  <si>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</si>
  <si>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</si>
  <si>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</si>
  <si>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</si>
  <si>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</si>
  <si>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</si>
  <si>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</si>
  <si>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</si>
  <si>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</si>
  <si>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</si>
  <si>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</si>
  <si>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</si>
  <si>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</si>
  <si>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</si>
  <si>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</si>
  <si>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</si>
  <si>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</si>
  <si>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</si>
  <si>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</si>
  <si>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</si>
  <si>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</si>
  <si>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</si>
  <si>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</si>
  <si>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</si>
  <si>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</si>
  <si>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</si>
  <si>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</si>
  <si>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</si>
  <si>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</si>
  <si>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</si>
  <si>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</si>
  <si>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</si>
  <si>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</si>
  <si>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</si>
  <si>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</si>
  <si>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</si>
  <si>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</si>
  <si>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</si>
  <si>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</si>
  <si>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</si>
  <si>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</si>
  <si>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</si>
  <si>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</si>
  <si>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</si>
  <si>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</si>
  <si>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</si>
  <si>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</si>
  <si>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</si>
  <si>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</si>
  <si>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</si>
  <si>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</si>
  <si>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</si>
  <si>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</si>
  <si>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</si>
  <si>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</si>
  <si>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</si>
  <si>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</si>
  <si>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</si>
  <si>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</si>
  <si>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</si>
  <si>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</si>
  <si>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</si>
  <si>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</si>
  <si>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</si>
  <si>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</si>
  <si>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</si>
  <si>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</si>
  <si>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</si>
  <si>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</si>
  <si>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</si>
  <si>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</si>
  <si>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</si>
  <si>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</si>
  <si>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</si>
  <si>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</si>
  <si>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</si>
  <si>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</si>
  <si>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</si>
  <si>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</si>
  <si>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</si>
  <si>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</si>
  <si>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</si>
  <si>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</si>
  <si>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</si>
  <si>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</si>
  <si>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</si>
  <si>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</si>
  <si>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</si>
  <si>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</si>
  <si>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</si>
  <si>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</si>
  <si>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</si>
  <si>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</si>
  <si>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</si>
  <si>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</si>
  <si>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</si>
  <si>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</si>
  <si>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</si>
  <si>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</si>
  <si>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</si>
  <si>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</si>
  <si>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</si>
  <si>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</si>
  <si>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</si>
  <si>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</si>
  <si>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</si>
  <si>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</si>
  <si>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</si>
  <si>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</si>
  <si>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</si>
  <si>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</si>
  <si>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</si>
  <si>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</si>
  <si>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</si>
  <si>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</si>
  <si>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</si>
  <si>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</si>
  <si>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</si>
  <si>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</si>
  <si>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</si>
  <si>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</si>
  <si>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</si>
  <si>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</si>
  <si>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</si>
  <si>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</si>
  <si>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</si>
  <si>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</si>
  <si>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</si>
  <si>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</si>
  <si>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</si>
  <si>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</si>
  <si>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</si>
  <si>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</si>
  <si>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</si>
  <si>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</si>
  <si>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</si>
  <si>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</si>
  <si>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</si>
  <si>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</si>
  <si>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</si>
  <si>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</si>
  <si>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</si>
  <si>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</si>
  <si>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</si>
  <si>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</si>
  <si>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</si>
  <si>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</si>
  <si>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</si>
  <si>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</si>
  <si>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</si>
  <si>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</si>
  <si>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</si>
  <si>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</si>
  <si>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</si>
  <si>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</si>
  <si>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</si>
  <si>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</si>
  <si>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</si>
  <si>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</si>
  <si>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</si>
  <si>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</si>
  <si>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</si>
  <si>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</si>
  <si>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</si>
  <si>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</si>
  <si>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</si>
  <si>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</si>
  <si>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</si>
  <si>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</si>
  <si>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</si>
  <si>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</si>
  <si>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</si>
  <si>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</si>
  <si>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</si>
  <si>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</si>
  <si>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</si>
  <si>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</si>
  <si>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</si>
  <si>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</si>
  <si>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</si>
  <si>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</si>
  <si>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</si>
  <si>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</si>
  <si>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</si>
  <si>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</si>
  <si>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</si>
  <si>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</si>
  <si>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</si>
  <si>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</si>
  <si>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</si>
  <si>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</si>
  <si>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</si>
  <si>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</si>
  <si>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</si>
  <si>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</si>
  <si>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</si>
  <si>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</si>
  <si>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</si>
  <si>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</si>
  <si>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</si>
  <si>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</si>
  <si>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</si>
  <si>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</si>
  <si>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</si>
  <si>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</si>
  <si>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</si>
  <si>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</si>
  <si>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</si>
  <si>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</si>
  <si>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</si>
  <si>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</si>
  <si>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</si>
  <si>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</si>
  <si>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</si>
  <si>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</si>
  <si>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</si>
  <si>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</si>
  <si>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</si>
  <si>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</si>
  <si>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</si>
  <si>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</si>
  <si>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</si>
  <si>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</si>
  <si>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</si>
  <si>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</si>
  <si>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</si>
  <si>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</si>
  <si>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</si>
  <si>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</si>
  <si>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</si>
  <si>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</si>
  <si>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</si>
  <si>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</si>
  <si>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</si>
  <si>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</si>
  <si>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</si>
  <si>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</si>
  <si>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</si>
  <si>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</si>
  <si>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</si>
  <si>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</si>
  <si>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</si>
  <si>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</si>
  <si>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</si>
  <si>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</si>
  <si>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</si>
  <si>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</si>
  <si>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</si>
  <si>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</si>
  <si>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</si>
  <si>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</si>
  <si>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</si>
  <si>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</si>
  <si>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</si>
  <si>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</si>
  <si>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</si>
  <si>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</si>
  <si>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</si>
  <si>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</si>
  <si>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</si>
  <si>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</si>
  <si>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</si>
  <si>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</si>
  <si>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</si>
  <si>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</si>
  <si>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</si>
  <si>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</si>
  <si>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</si>
  <si>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</si>
  <si>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</si>
  <si>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</si>
  <si>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</si>
  <si>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</si>
  <si>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</si>
  <si>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</si>
  <si>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</si>
  <si>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</si>
  <si>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</si>
  <si>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</si>
  <si>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</si>
  <si>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</si>
  <si>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</si>
  <si>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</si>
  <si>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</si>
  <si>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</si>
  <si>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</si>
  <si>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</si>
  <si>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</si>
  <si>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</si>
  <si>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</si>
  <si>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</si>
  <si>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</si>
  <si>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</si>
  <si>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</si>
  <si>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</si>
  <si>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</si>
  <si>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</si>
  <si>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</si>
  <si>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</si>
  <si>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</si>
  <si>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</si>
  <si>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</si>
  <si>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</si>
  <si>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</si>
  <si>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</si>
  <si>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</si>
  <si>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</si>
  <si>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</si>
  <si>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</si>
  <si>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</si>
  <si>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</si>
  <si>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</si>
  <si>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</si>
  <si>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</si>
  <si>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</si>
  <si>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</si>
  <si>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</si>
  <si>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</si>
  <si>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</si>
  <si>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</si>
  <si>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</si>
  <si>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</si>
  <si>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</si>
  <si>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</si>
  <si>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</si>
  <si>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</si>
  <si>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</si>
  <si>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</si>
  <si>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</si>
  <si>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</si>
  <si>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</si>
  <si>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</si>
  <si>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</si>
  <si>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</si>
  <si>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</si>
  <si>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</si>
  <si>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</si>
  <si>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</si>
  <si>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</si>
  <si>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</si>
  <si>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</si>
  <si>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</si>
  <si>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</si>
  <si>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</si>
  <si>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</si>
  <si>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</si>
  <si>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</si>
  <si>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</si>
  <si>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</si>
  <si>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</si>
  <si>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</si>
  <si>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</si>
  <si>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</si>
  <si>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</si>
  <si>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</si>
  <si>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</si>
  <si>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</si>
  <si>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</si>
  <si>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</si>
  <si>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</si>
  <si>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</si>
  <si>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</si>
  <si>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</si>
  <si>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</si>
  <si>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</si>
  <si>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</si>
  <si>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</si>
  <si>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</si>
  <si>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</si>
  <si>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</si>
  <si>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</si>
  <si>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</si>
  <si>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</si>
  <si>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</si>
  <si>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</si>
  <si>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</si>
  <si>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</si>
  <si>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</si>
  <si>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</si>
  <si>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</si>
  <si>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</si>
  <si>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</si>
  <si>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</si>
  <si>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</si>
  <si>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</si>
  <si>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</si>
  <si>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</si>
  <si>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</si>
  <si>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</si>
  <si>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</si>
  <si>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</si>
  <si>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</si>
  <si>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</si>
  <si>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</si>
  <si>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</si>
  <si>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</si>
  <si>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</si>
  <si>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</si>
  <si>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</si>
  <si>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</si>
  <si>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</si>
  <si>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</si>
  <si>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</si>
  <si>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</si>
  <si>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</si>
  <si>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</si>
  <si>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</si>
  <si>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</si>
  <si>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</si>
  <si>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</si>
  <si>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</si>
  <si>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</si>
  <si>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</si>
  <si>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</si>
  <si>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</si>
  <si>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</si>
  <si>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</si>
  <si>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</si>
  <si>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</si>
  <si>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</si>
  <si>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</si>
  <si>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</si>
  <si>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</si>
  <si>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</si>
  <si>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</si>
  <si>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</si>
  <si>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</si>
  <si>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</si>
  <si>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</si>
  <si>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</si>
  <si>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</si>
  <si>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</si>
  <si>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</si>
  <si>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</si>
  <si>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</si>
  <si>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</si>
  <si>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</si>
  <si>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</si>
  <si>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</si>
  <si>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</si>
  <si>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</si>
  <si>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</si>
  <si>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</si>
  <si>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</si>
  <si>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</si>
  <si>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</si>
  <si>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</si>
  <si>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</si>
  <si>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</si>
  <si>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</si>
  <si>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</si>
  <si>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</si>
  <si>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</si>
  <si>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</si>
  <si>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</si>
  <si>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</si>
  <si>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</si>
  <si>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</si>
  <si>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</si>
  <si>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</si>
  <si>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</si>
  <si>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</si>
  <si>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</si>
  <si>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</si>
  <si>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</si>
  <si>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</si>
  <si>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</si>
  <si>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</si>
  <si>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</si>
  <si>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</si>
  <si>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</si>
  <si>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</si>
  <si>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</si>
  <si>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</si>
  <si>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</si>
  <si>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</si>
  <si>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</si>
  <si>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</si>
  <si>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</si>
  <si>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</si>
  <si>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</si>
  <si>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</si>
  <si>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</si>
  <si>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</si>
  <si>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</si>
  <si>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</si>
  <si>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</si>
  <si>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</si>
  <si>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</si>
  <si>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</si>
  <si>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</si>
  <si>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</si>
  <si>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</si>
  <si>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</si>
  <si>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</si>
  <si>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</si>
  <si>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</si>
  <si>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</si>
  <si>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</si>
  <si>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</si>
  <si>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</si>
  <si>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</si>
  <si>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</si>
  <si>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</si>
  <si>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</si>
  <si>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</si>
  <si>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</si>
  <si>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</si>
  <si>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</si>
  <si>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</si>
  <si>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</si>
  <si>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</si>
  <si>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</si>
  <si>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</si>
  <si>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</si>
  <si>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</si>
  <si>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</si>
  <si>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</si>
  <si>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</si>
  <si>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</si>
  <si>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</si>
  <si>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</si>
  <si>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</si>
  <si>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</si>
  <si>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</si>
  <si>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</si>
  <si>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</si>
  <si>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</si>
  <si>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</si>
  <si>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</si>
  <si>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</si>
  <si>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</si>
  <si>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</si>
  <si>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</si>
  <si>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</si>
  <si>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</si>
  <si>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</si>
  <si>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</si>
  <si>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</si>
  <si>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</si>
  <si>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</si>
  <si>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</si>
  <si>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</si>
  <si>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</si>
  <si>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</si>
  <si>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</si>
  <si>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</si>
  <si>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</si>
  <si>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</si>
  <si>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</si>
  <si>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</si>
  <si>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</si>
  <si>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</si>
  <si>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</si>
  <si>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</si>
  <si>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</si>
  <si>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</si>
  <si>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</si>
  <si>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</si>
  <si>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</si>
  <si>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</si>
  <si>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</si>
  <si>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</si>
  <si>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</si>
  <si>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</si>
  <si>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</si>
  <si>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</si>
  <si>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</si>
  <si>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</si>
  <si>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</si>
  <si>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</si>
  <si>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</si>
  <si>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</si>
  <si>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</si>
  <si>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</si>
  <si>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</si>
  <si>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</si>
  <si>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</si>
  <si>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</si>
  <si>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</si>
  <si>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</si>
  <si>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</si>
  <si>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</si>
  <si>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</si>
  <si>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</si>
  <si>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</si>
  <si>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</si>
  <si>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</si>
  <si>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</si>
  <si>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</si>
  <si>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</si>
  <si>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</si>
  <si>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</si>
  <si>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</si>
  <si>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</si>
  <si>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</si>
  <si>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</si>
  <si>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</si>
  <si>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</si>
  <si>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</si>
  <si>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</si>
  <si>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</si>
  <si>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</si>
  <si>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</si>
  <si>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</si>
  <si>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</si>
  <si>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</si>
  <si>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</si>
  <si>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</si>
  <si>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</si>
  <si>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</si>
  <si>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</si>
  <si>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</si>
  <si>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</si>
  <si>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</si>
  <si>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</si>
  <si>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</si>
  <si>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</si>
  <si>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</si>
  <si>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</si>
  <si>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</si>
  <si>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</si>
  <si>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</si>
  <si>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</si>
  <si>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</si>
  <si>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</si>
  <si>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</si>
  <si>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</si>
  <si>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</si>
  <si>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</si>
  <si>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</si>
  <si>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</si>
  <si>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</si>
  <si>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</si>
  <si>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</si>
  <si>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</si>
  <si>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</si>
  <si>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</si>
  <si>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</si>
  <si>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</si>
  <si>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</si>
  <si>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</si>
  <si>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</si>
  <si>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</si>
  <si>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</si>
  <si>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</si>
  <si>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</si>
  <si>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</si>
  <si>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</si>
  <si>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</si>
  <si>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</si>
  <si>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</si>
  <si>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</si>
  <si>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</si>
  <si>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</si>
  <si>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</si>
  <si>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</si>
  <si>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</si>
  <si>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</si>
  <si>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</si>
  <si>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</si>
  <si>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</si>
  <si>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</si>
  <si>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</si>
  <si>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</si>
  <si>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</si>
  <si>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</si>
  <si>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</si>
  <si>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</si>
  <si>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</si>
  <si>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</si>
  <si>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</si>
  <si>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</si>
  <si>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</si>
  <si>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</si>
  <si>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</si>
  <si>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</si>
  <si>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</si>
  <si>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</si>
  <si>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</si>
  <si>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</si>
  <si>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</si>
  <si>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</si>
  <si>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</si>
  <si>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</si>
  <si>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</si>
  <si>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</si>
  <si>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</si>
  <si>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</si>
  <si>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</si>
  <si>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</si>
  <si>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</si>
  <si>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</si>
  <si>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</si>
  <si>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</si>
  <si>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</si>
  <si>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</si>
  <si>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</si>
  <si>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</si>
  <si>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</si>
  <si>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</si>
  <si>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</si>
  <si>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</si>
  <si>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</si>
  <si>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</si>
  <si>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</si>
  <si>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</si>
  <si>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</si>
  <si>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</si>
  <si>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</si>
  <si>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</si>
  <si>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</si>
  <si>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</si>
  <si>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</si>
  <si>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</si>
  <si>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</si>
  <si>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</si>
  <si>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</si>
  <si>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</si>
  <si>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</si>
  <si>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</si>
  <si>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</si>
  <si>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</si>
  <si>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</si>
  <si>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</si>
  <si>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</si>
  <si>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</si>
  <si>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</si>
  <si>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</si>
  <si>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</si>
  <si>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</si>
  <si>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</si>
  <si>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</si>
  <si>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</si>
  <si>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</si>
  <si>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</si>
  <si>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</si>
  <si>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</si>
  <si>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</si>
  <si>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</si>
  <si>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</si>
  <si>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</si>
  <si>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</si>
  <si>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</si>
  <si>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</si>
  <si>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</si>
  <si>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</si>
  <si>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</si>
  <si>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</si>
  <si>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</si>
  <si>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</si>
  <si>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</si>
  <si>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</si>
  <si>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</si>
  <si>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</si>
  <si>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</si>
  <si>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</si>
  <si>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</si>
  <si>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</si>
  <si>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</si>
  <si>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</si>
  <si>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</si>
  <si>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</si>
  <si>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</si>
  <si>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</si>
  <si>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</si>
  <si>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</si>
  <si>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</si>
  <si>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</si>
  <si>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</si>
  <si>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</si>
  <si>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</si>
  <si>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</si>
  <si>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</si>
  <si>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</si>
  <si>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</si>
  <si>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</si>
  <si>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</si>
  <si>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</si>
  <si>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</si>
  <si>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</si>
  <si>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</si>
  <si>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</si>
  <si>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</si>
  <si>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</si>
  <si>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</si>
  <si>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</si>
  <si>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</si>
  <si>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</si>
  <si>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</si>
  <si>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</si>
  <si>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</si>
  <si>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</si>
  <si>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</si>
  <si>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</si>
  <si>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</si>
  <si>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</si>
  <si>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</si>
  <si>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</si>
  <si>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</si>
  <si>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</si>
  <si>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</si>
  <si>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</si>
  <si>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</si>
  <si>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</si>
  <si>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</si>
  <si>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</si>
  <si>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</si>
  <si>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</si>
  <si>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</si>
  <si>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</si>
  <si>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</si>
  <si>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</si>
  <si>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</si>
  <si>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</si>
  <si>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</si>
  <si>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</si>
  <si>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</si>
  <si>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</si>
  <si>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</si>
  <si>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</si>
  <si>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</si>
  <si>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</si>
  <si>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</si>
  <si>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</si>
  <si>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</si>
  <si>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</si>
  <si>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</si>
  <si>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</si>
  <si>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</si>
  <si>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</si>
  <si>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</si>
  <si>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</si>
  <si>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</si>
  <si>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</si>
  <si>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</si>
  <si>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</si>
  <si>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</si>
  <si>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</si>
  <si>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</si>
  <si>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</si>
  <si>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</si>
  <si>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</si>
  <si>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</si>
  <si>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</si>
  <si>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</si>
  <si>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</si>
  <si>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</si>
  <si>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</si>
  <si>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</si>
  <si>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</si>
  <si>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</si>
  <si>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</si>
  <si>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</si>
  <si>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</si>
  <si>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</si>
  <si>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</si>
  <si>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</si>
  <si>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</si>
  <si>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</si>
  <si>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</si>
  <si>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</si>
  <si>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</si>
  <si>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</si>
  <si>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</si>
  <si>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</si>
  <si>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</si>
  <si>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</si>
  <si>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</si>
  <si>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</si>
  <si>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</si>
  <si>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</si>
  <si>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</si>
  <si>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</si>
  <si>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</si>
  <si>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</si>
  <si>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</si>
  <si>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</si>
  <si>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</si>
  <si>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</si>
  <si>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</si>
  <si>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</si>
  <si>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</si>
  <si>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</si>
  <si>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</si>
  <si>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</si>
  <si>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</si>
  <si>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</si>
  <si>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</si>
  <si>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</si>
  <si>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</si>
  <si>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</si>
  <si>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</si>
  <si>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</si>
  <si>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</si>
  <si>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</si>
  <si>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</si>
  <si>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</si>
  <si>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</si>
  <si>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</si>
  <si>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</si>
  <si>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</si>
  <si>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</si>
  <si>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</si>
  <si>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</si>
  <si>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</si>
  <si>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</si>
  <si>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</si>
  <si>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</si>
  <si>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</si>
  <si>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</si>
  <si>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</si>
  <si>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</si>
  <si>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</si>
  <si>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</si>
  <si>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</si>
  <si>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</si>
  <si>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</si>
  <si>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</si>
  <si>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</si>
  <si>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</si>
  <si>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</si>
  <si>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</si>
  <si>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</si>
  <si>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</si>
  <si>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</si>
  <si>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</si>
  <si>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</si>
  <si>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</si>
  <si>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</si>
  <si>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</si>
  <si>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</si>
  <si>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</si>
  <si>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</si>
  <si>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</si>
  <si>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</si>
  <si>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</si>
  <si>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</si>
  <si>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</si>
  <si>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</si>
  <si>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</si>
  <si>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</si>
  <si>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</si>
  <si>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</si>
  <si>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</si>
  <si>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</si>
  <si>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</si>
  <si>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</si>
  <si>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</si>
  <si>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</si>
  <si>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</si>
  <si>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</si>
  <si>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</si>
  <si>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</si>
  <si>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</si>
  <si>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</si>
  <si>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</si>
  <si>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</si>
  <si>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</si>
  <si>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</si>
  <si>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</si>
  <si>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</si>
  <si>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</si>
  <si>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</si>
  <si>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</si>
  <si>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</si>
  <si>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</si>
  <si>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</si>
  <si>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</si>
  <si>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</si>
  <si>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</si>
  <si>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</si>
  <si>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</si>
  <si>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</si>
  <si>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</si>
  <si>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</si>
  <si>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</si>
  <si>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</si>
  <si>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</si>
  <si>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</si>
  <si>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</si>
  <si>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</si>
  <si>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</si>
  <si>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</si>
  <si>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</si>
  <si>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</si>
  <si>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</si>
  <si>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</si>
  <si>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</si>
  <si>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</si>
  <si>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</si>
  <si>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</si>
  <si>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</si>
  <si>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</si>
  <si>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</si>
  <si>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</si>
  <si>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</si>
  <si>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</si>
  <si>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</si>
  <si>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</si>
  <si>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</si>
  <si>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</si>
  <si>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</si>
  <si>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</si>
  <si>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</si>
  <si>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</si>
  <si>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</si>
  <si>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</si>
  <si>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</si>
  <si>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</si>
  <si>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</si>
  <si>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</si>
  <si>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</si>
  <si>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</si>
  <si>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</si>
  <si>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</si>
  <si>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</si>
  <si>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</si>
  <si>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</si>
  <si>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</si>
  <si>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</si>
  <si>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</si>
  <si>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</si>
  <si>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</si>
  <si>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</si>
  <si>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</si>
  <si>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</si>
  <si>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</si>
  <si>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</si>
  <si>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</si>
  <si>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</si>
  <si>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</si>
  <si>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</si>
  <si>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</si>
  <si>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</si>
  <si>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</si>
  <si>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</si>
  <si>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</si>
  <si>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</si>
  <si>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</si>
  <si>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</si>
  <si>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</si>
  <si>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</si>
  <si>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</si>
  <si>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</si>
  <si>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</si>
  <si>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</si>
  <si>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</si>
  <si>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</si>
  <si>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</si>
  <si>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</si>
  <si>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</si>
  <si>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</si>
  <si>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</si>
  <si>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</si>
  <si>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</si>
  <si>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</si>
  <si>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</si>
  <si>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</si>
  <si>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</si>
  <si>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</si>
  <si>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</si>
  <si>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</si>
  <si>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</si>
  <si>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</si>
  <si>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</si>
  <si>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</si>
  <si>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</si>
  <si>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</si>
  <si>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</si>
  <si>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</si>
  <si>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</si>
  <si>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</si>
  <si>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</si>
  <si>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</si>
  <si>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</si>
  <si>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</si>
  <si>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</si>
  <si>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</si>
  <si>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</si>
  <si>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</si>
  <si>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</si>
  <si>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</si>
  <si>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</si>
  <si>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</si>
  <si>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</si>
  <si>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</si>
  <si>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</si>
  <si>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</si>
  <si>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</si>
  <si>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</si>
  <si>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</si>
  <si>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</si>
  <si>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</si>
  <si>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</si>
  <si>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</si>
  <si>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</si>
  <si>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</si>
  <si>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</si>
  <si>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</si>
  <si>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</si>
  <si>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</si>
  <si>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</si>
  <si>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</si>
  <si>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</si>
  <si>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</si>
  <si>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</si>
  <si>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</si>
  <si>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</si>
  <si>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</si>
  <si>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</si>
  <si>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</si>
  <si>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</si>
  <si>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</si>
  <si>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</si>
  <si>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</si>
  <si>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</si>
  <si>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</si>
  <si>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</si>
  <si>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</si>
  <si>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</si>
  <si>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</si>
  <si>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</si>
  <si>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</si>
  <si>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</si>
  <si>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</si>
  <si>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</si>
  <si>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</si>
  <si>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</si>
  <si>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</si>
  <si>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</si>
  <si>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</si>
  <si>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</si>
  <si>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</si>
  <si>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</si>
  <si>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</si>
  <si>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</si>
  <si>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</si>
  <si>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</si>
  <si>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</si>
  <si>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</si>
  <si>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</si>
  <si>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</si>
  <si>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</si>
  <si>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</si>
  <si>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</si>
  <si>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</si>
  <si>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</si>
  <si>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</si>
  <si>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</si>
  <si>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</si>
  <si>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</si>
  <si>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</si>
  <si>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</si>
  <si>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</si>
  <si>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</si>
  <si>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</si>
  <si>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</si>
  <si>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</si>
  <si>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</si>
  <si>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</si>
  <si>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</si>
  <si>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</si>
  <si>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</si>
  <si>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</si>
  <si>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</si>
  <si>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</si>
  <si>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</si>
  <si>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</si>
  <si>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</si>
  <si>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</si>
  <si>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</si>
  <si>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</si>
  <si>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</si>
  <si>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</si>
  <si>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</si>
  <si>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</si>
  <si>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</si>
  <si>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</si>
  <si>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</si>
  <si>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</si>
  <si>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</si>
  <si>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</si>
  <si>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</si>
  <si>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</si>
  <si>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</si>
  <si>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</si>
  <si>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</si>
  <si>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</si>
  <si>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</si>
  <si>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</si>
  <si>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</si>
  <si>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</si>
  <si>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</si>
  <si>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</si>
  <si>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</si>
  <si>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</si>
  <si>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</si>
  <si>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</si>
  <si>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</si>
  <si>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</si>
  <si>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</si>
  <si>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</si>
  <si>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</si>
  <si>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</si>
  <si>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</si>
  <si>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</si>
  <si>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</si>
  <si>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</si>
  <si>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</si>
  <si>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</si>
  <si>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</si>
  <si>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</si>
  <si>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</si>
  <si>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</si>
  <si>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</si>
  <si>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</si>
  <si>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</si>
  <si>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</si>
  <si>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</si>
  <si>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</si>
  <si>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</si>
  <si>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</si>
  <si>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</si>
  <si>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</si>
  <si>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</si>
  <si>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</si>
  <si>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</si>
  <si>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</si>
  <si>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</si>
  <si>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</si>
  <si>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</si>
  <si>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</si>
  <si>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</si>
  <si>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</si>
  <si>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</si>
  <si>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</si>
  <si>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</si>
  <si>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</si>
  <si>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</si>
  <si>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</si>
  <si>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</si>
  <si>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</si>
  <si>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</si>
  <si>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</si>
  <si>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</si>
  <si>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</si>
  <si>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</si>
  <si>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</si>
  <si>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</si>
  <si>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</si>
  <si>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</si>
  <si>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</si>
  <si>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</si>
  <si>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</si>
  <si>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</si>
  <si>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</si>
  <si>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</si>
  <si>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</si>
  <si>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</si>
  <si>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</si>
  <si>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</si>
  <si>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</si>
  <si>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</si>
  <si>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</si>
  <si>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</si>
  <si>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</si>
  <si>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</si>
  <si>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</si>
  <si>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</si>
  <si>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</si>
  <si>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</si>
  <si>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</si>
  <si>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</si>
  <si>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</si>
  <si>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</si>
  <si>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</si>
  <si>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</si>
  <si>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</si>
  <si>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</si>
  <si>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</si>
  <si>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</si>
  <si>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</si>
  <si>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</si>
  <si>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</si>
  <si>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</si>
  <si>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</si>
  <si>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</si>
  <si>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</si>
  <si>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</si>
  <si>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</si>
  <si>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</si>
  <si>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</si>
  <si>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</si>
  <si>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</si>
  <si>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</si>
  <si>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</si>
  <si>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</si>
  <si>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</si>
  <si>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</si>
  <si>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</si>
  <si>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</si>
  <si>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</si>
  <si>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</si>
  <si>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</si>
  <si>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</si>
  <si>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</si>
  <si>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</si>
  <si>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</si>
  <si>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</si>
  <si>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</si>
  <si>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</si>
  <si>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</si>
  <si>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</si>
  <si>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</si>
  <si>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</si>
  <si>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</si>
  <si>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</si>
  <si>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</si>
  <si>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</si>
  <si>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</si>
  <si>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</si>
  <si>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</si>
  <si>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</si>
  <si>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</si>
  <si>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</si>
  <si>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</si>
  <si>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</si>
  <si>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</si>
  <si>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</si>
  <si>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</si>
  <si>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</si>
  <si>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</si>
  <si>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</si>
  <si>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</si>
  <si>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</si>
  <si>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</si>
  <si>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</si>
  <si>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</si>
  <si>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</si>
  <si>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</si>
  <si>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</si>
  <si>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</si>
  <si>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</si>
  <si>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</si>
  <si>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</si>
  <si>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</si>
  <si>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</si>
  <si>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</si>
  <si>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</si>
  <si>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</si>
  <si>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</si>
  <si>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</si>
  <si>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</si>
  <si>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</si>
  <si>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</si>
  <si>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</si>
  <si>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</si>
  <si>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</si>
  <si>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</si>
  <si>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</si>
  <si>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</si>
  <si>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</si>
  <si>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</si>
  <si>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</si>
  <si>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</si>
  <si>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</si>
  <si>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</si>
  <si>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</si>
  <si>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</si>
  <si>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</si>
  <si>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</si>
  <si>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</si>
  <si>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</si>
  <si>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</si>
  <si>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</si>
  <si>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</si>
  <si>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</si>
  <si>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</si>
  <si>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</si>
  <si>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</si>
  <si>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</si>
  <si>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</si>
  <si>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</si>
  <si>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</si>
  <si>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</si>
  <si>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</si>
  <si>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</si>
  <si>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</si>
  <si>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</si>
  <si>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</si>
  <si>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</si>
  <si>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</si>
  <si>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</si>
  <si>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</si>
  <si>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</si>
  <si>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</si>
  <si>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</si>
  <si>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</si>
  <si>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</si>
  <si>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</si>
  <si>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</si>
  <si>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</si>
  <si>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</si>
  <si>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</si>
  <si>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</si>
  <si>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</si>
  <si>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</si>
  <si>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</si>
  <si>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</si>
  <si>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</si>
  <si>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</si>
  <si>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</si>
  <si>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</si>
  <si>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</si>
  <si>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</si>
  <si>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</si>
  <si>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</si>
  <si>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</si>
  <si>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</si>
  <si>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</si>
  <si>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</si>
  <si>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</si>
  <si>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</si>
  <si>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</si>
  <si>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</si>
  <si>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</si>
  <si>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</si>
  <si>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</si>
  <si>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</si>
  <si>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</si>
  <si>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</si>
  <si>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</si>
  <si>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</si>
  <si>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</si>
  <si>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</si>
  <si>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</si>
  <si>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</si>
  <si>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</si>
  <si>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</si>
  <si>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</si>
  <si>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</si>
  <si>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</si>
  <si>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</si>
  <si>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</si>
  <si>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</si>
  <si>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</si>
  <si>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</si>
  <si>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</si>
  <si>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</si>
  <si>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</si>
  <si>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</si>
  <si>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</si>
  <si>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</si>
  <si>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</si>
  <si>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</si>
  <si>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</si>
  <si>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</si>
  <si>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</si>
  <si>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</si>
  <si>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</si>
  <si>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</si>
  <si>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</si>
  <si>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</si>
  <si>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</si>
  <si>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</si>
  <si>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</si>
  <si>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</si>
  <si>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</si>
  <si>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</si>
  <si>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</si>
  <si>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</si>
  <si>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</si>
  <si>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</si>
  <si>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</si>
  <si>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</si>
  <si>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</si>
  <si>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</si>
  <si>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</si>
  <si>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</si>
  <si>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</si>
  <si>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</si>
  <si>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</si>
  <si>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</si>
  <si>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</si>
  <si>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</si>
  <si>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</si>
  <si>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</si>
  <si>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</si>
  <si>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</si>
  <si>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</si>
  <si>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</si>
  <si>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</si>
  <si>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</si>
  <si>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</si>
  <si>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</si>
  <si>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</si>
  <si>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</si>
  <si>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</si>
  <si>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</si>
  <si>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</si>
  <si>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</si>
  <si>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</si>
  <si>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</si>
  <si>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</si>
  <si>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</si>
  <si>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</si>
  <si>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</si>
  <si>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</si>
  <si>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</si>
  <si>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</si>
  <si>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</si>
  <si>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</si>
  <si>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</si>
  <si>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</si>
  <si>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</si>
  <si>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</si>
  <si>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</si>
  <si>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</si>
  <si>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</si>
  <si>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</si>
  <si>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</si>
  <si>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</si>
  <si>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</si>
  <si>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</si>
  <si>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</si>
  <si>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</si>
  <si>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</si>
  <si>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</si>
  <si>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</si>
  <si>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</si>
  <si>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</si>
  <si>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</si>
  <si>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</si>
  <si>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</si>
  <si>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</si>
  <si>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</si>
  <si>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</si>
  <si>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</si>
  <si>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</si>
  <si>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</si>
  <si>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</si>
  <si>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</si>
  <si>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</si>
  <si>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</si>
  <si>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</si>
  <si>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</si>
  <si>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</si>
  <si>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</si>
  <si>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</si>
  <si>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</si>
  <si>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</si>
  <si>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</si>
  <si>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</si>
  <si>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</si>
  <si>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</si>
  <si>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</si>
  <si>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</si>
  <si>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</si>
  <si>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</si>
  <si>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</si>
  <si>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</si>
  <si>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</si>
  <si>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</si>
  <si>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</si>
  <si>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</si>
  <si>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</si>
  <si>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</si>
  <si>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</si>
  <si>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</si>
  <si>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</si>
  <si>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</si>
  <si>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</si>
  <si>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</si>
  <si>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</si>
  <si>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</si>
  <si>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</si>
  <si>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</si>
  <si>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</si>
  <si>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</si>
  <si>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</si>
  <si>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</si>
  <si>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</si>
  <si>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</si>
  <si>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</si>
  <si>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</si>
  <si>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</si>
  <si>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</si>
  <si>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</si>
  <si>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</si>
  <si>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</si>
  <si>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</si>
  <si>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</si>
  <si>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</si>
  <si>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</si>
  <si>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</si>
  <si>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</si>
  <si>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</si>
  <si>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</si>
  <si>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</si>
  <si>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</si>
  <si>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</si>
  <si>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</si>
  <si>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</si>
  <si>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</si>
  <si>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</si>
  <si>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</si>
  <si>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</si>
  <si>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</si>
  <si>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</si>
  <si>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</si>
  <si>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</si>
  <si>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</si>
  <si>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</si>
  <si>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</si>
  <si>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</si>
  <si>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</si>
  <si>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</si>
  <si>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</si>
  <si>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</si>
  <si>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</si>
  <si>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</si>
  <si>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</si>
  <si>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</si>
  <si>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</si>
  <si>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</si>
  <si>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</si>
  <si>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</si>
  <si>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</si>
  <si>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</si>
  <si>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</si>
  <si>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</si>
  <si>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</si>
  <si>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</si>
  <si>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</si>
  <si>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</si>
  <si>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</si>
  <si>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</si>
  <si>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</si>
  <si>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</si>
  <si>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</si>
  <si>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</si>
  <si>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</si>
  <si>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</si>
  <si>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</si>
  <si>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</si>
  <si>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</si>
  <si>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</si>
  <si>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</si>
  <si>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</si>
  <si>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</si>
  <si>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</si>
  <si>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</si>
  <si>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</si>
  <si>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</si>
  <si>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</si>
  <si>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</si>
  <si>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</si>
  <si>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</si>
  <si>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</si>
  <si>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</si>
  <si>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</si>
  <si>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</si>
  <si>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</si>
  <si>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</si>
  <si>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</si>
  <si>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</si>
  <si>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</si>
  <si>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</si>
  <si>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</si>
  <si>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</si>
  <si>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</si>
  <si>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</si>
  <si>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</si>
  <si>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</si>
  <si>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</si>
  <si>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</si>
  <si>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</si>
  <si>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</si>
  <si>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</si>
  <si>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</si>
  <si>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</si>
  <si>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</si>
  <si>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</si>
  <si>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</si>
  <si>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</si>
  <si>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</si>
  <si>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</si>
  <si>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</si>
  <si>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</si>
  <si>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</si>
  <si>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</si>
  <si>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</si>
  <si>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</si>
  <si>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</si>
  <si>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</si>
  <si>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</si>
  <si>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</si>
  <si>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</si>
  <si>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</si>
  <si>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</si>
  <si>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</si>
  <si>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</si>
  <si>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</si>
  <si>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</si>
  <si>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</si>
  <si>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</si>
  <si>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</si>
  <si>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</si>
  <si>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</si>
  <si>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</si>
  <si>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</si>
  <si>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</si>
  <si>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</si>
  <si>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</si>
  <si>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</si>
  <si>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</si>
  <si>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</si>
  <si>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</si>
  <si>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</si>
  <si>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</si>
  <si>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</si>
  <si>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</si>
  <si>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</si>
  <si>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</si>
  <si>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</si>
  <si>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</si>
  <si>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</si>
  <si>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</si>
  <si>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</si>
  <si>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</si>
  <si>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</si>
  <si>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</si>
  <si>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</si>
  <si>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</si>
  <si>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</si>
  <si>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</si>
  <si>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</si>
  <si>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</si>
  <si>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</si>
  <si>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</si>
  <si>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</si>
  <si>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</si>
  <si>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</si>
  <si>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</si>
  <si>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</si>
  <si>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</si>
  <si>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</si>
  <si>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</si>
  <si>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</si>
  <si>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</si>
  <si>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</si>
  <si>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</si>
  <si>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</si>
  <si>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</si>
  <si>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</si>
  <si>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</si>
  <si>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</si>
  <si>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</si>
  <si>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</si>
  <si>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</si>
  <si>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</si>
  <si>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</si>
  <si>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</si>
  <si>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</si>
  <si>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</si>
  <si>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</si>
  <si>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</si>
  <si>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</si>
  <si>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</si>
  <si>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</si>
  <si>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</si>
  <si>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</si>
  <si>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</si>
  <si>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</si>
  <si>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</si>
  <si>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</si>
  <si>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</si>
  <si>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</si>
  <si>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</si>
  <si>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</si>
  <si>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</si>
  <si>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</si>
  <si>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</si>
  <si>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</si>
  <si>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</si>
  <si>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</si>
  <si>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</si>
  <si>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</si>
  <si>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</si>
  <si>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</si>
  <si>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</si>
  <si>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</si>
  <si>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</si>
  <si>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</si>
  <si>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</si>
  <si>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</si>
  <si>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</si>
  <si>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</si>
  <si>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</si>
  <si>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</si>
  <si>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</si>
  <si>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</si>
  <si>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</si>
  <si>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</si>
  <si>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</si>
  <si>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</si>
  <si>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</si>
  <si>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</si>
  <si>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</si>
  <si>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</si>
  <si>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</si>
  <si>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</si>
  <si>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</si>
  <si>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</si>
  <si>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</si>
  <si>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</si>
  <si>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</si>
  <si>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</si>
  <si>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</si>
  <si>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</si>
  <si>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</si>
  <si>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</si>
  <si>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</si>
  <si>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</si>
  <si>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</si>
  <si>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</si>
  <si>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</si>
  <si>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</si>
  <si>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</si>
  <si>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</si>
  <si>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</si>
  <si>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</si>
  <si>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</si>
  <si>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</si>
  <si>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</si>
  <si>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</si>
  <si>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</si>
  <si>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</si>
  <si>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</si>
  <si>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</si>
  <si>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</si>
  <si>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</si>
  <si>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</si>
  <si>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</si>
  <si>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</si>
  <si>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</si>
  <si>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</si>
  <si>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</si>
  <si>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</si>
  <si>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</si>
  <si>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</si>
  <si>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</si>
  <si>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</si>
  <si>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</si>
  <si>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</si>
  <si>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</si>
  <si>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</si>
  <si>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</si>
  <si>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</si>
  <si>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</si>
  <si>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</si>
  <si>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</si>
  <si>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</si>
  <si>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</si>
  <si>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</si>
  <si>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</si>
  <si>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</si>
  <si>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</si>
  <si>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</si>
  <si>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</si>
  <si>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</si>
  <si>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</si>
  <si>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</si>
  <si>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</si>
  <si>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</si>
  <si>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</si>
  <si>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</si>
  <si>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</si>
  <si>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</si>
  <si>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</si>
  <si>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</si>
  <si>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</si>
  <si>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</si>
  <si>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</si>
  <si>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</si>
  <si>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</si>
  <si>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</si>
  <si>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</si>
  <si>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</si>
  <si>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</si>
  <si>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</si>
  <si>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</si>
  <si>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</si>
  <si>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</si>
  <si>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</si>
  <si>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</si>
  <si>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</si>
  <si>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</si>
  <si>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</si>
  <si>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</si>
  <si>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</si>
  <si>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</si>
  <si>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</si>
  <si>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</si>
  <si>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</si>
  <si>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</si>
  <si>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</si>
  <si>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</si>
  <si>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</si>
  <si>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</si>
  <si>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</si>
  <si>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</si>
  <si>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</si>
  <si>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</si>
  <si>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</si>
  <si>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</si>
  <si>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</si>
  <si>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</si>
  <si>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</si>
  <si>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</si>
  <si>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</si>
  <si>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</si>
  <si>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</si>
  <si>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</si>
  <si>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</si>
  <si>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</si>
  <si>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</si>
  <si>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</si>
  <si>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</si>
  <si>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</si>
  <si>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</si>
  <si>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</si>
  <si>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</si>
  <si>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</si>
  <si>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</si>
  <si>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</si>
  <si>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</si>
  <si>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</si>
  <si>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</si>
  <si>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</si>
  <si>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</si>
  <si>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</si>
  <si>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</si>
  <si>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</si>
  <si>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</si>
  <si>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</si>
  <si>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</si>
  <si>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</si>
  <si>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</si>
  <si>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</si>
  <si>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</si>
  <si>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</si>
  <si>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</si>
  <si>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</si>
  <si>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</si>
  <si>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</si>
  <si>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</si>
  <si>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</si>
  <si>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</si>
  <si>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</si>
  <si>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</si>
  <si>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</si>
  <si>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</si>
  <si>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</si>
  <si>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</si>
  <si>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</si>
  <si>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</si>
  <si>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</si>
  <si>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</si>
  <si>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</si>
  <si>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</si>
  <si>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</si>
  <si>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</si>
  <si>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</si>
  <si>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</si>
  <si>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</si>
  <si>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</si>
  <si>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</si>
  <si>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</si>
  <si>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</si>
  <si>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</si>
  <si>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</si>
  <si>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</si>
  <si>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</si>
  <si>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</si>
  <si>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</si>
  <si>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</si>
  <si>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</si>
  <si>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</si>
  <si>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</si>
  <si>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</si>
  <si>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</si>
  <si>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</si>
  <si>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</si>
  <si>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</si>
  <si>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</si>
  <si>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</si>
  <si>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</si>
  <si>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</si>
  <si>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</si>
  <si>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</si>
  <si>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</si>
  <si>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</si>
  <si>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</si>
  <si>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</si>
  <si>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</si>
  <si>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</si>
  <si>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</si>
  <si>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</si>
  <si>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</si>
  <si>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</si>
  <si>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</si>
  <si>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</si>
  <si>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</si>
  <si>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</si>
  <si>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</si>
  <si>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</si>
  <si>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</si>
  <si>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</si>
  <si>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</si>
  <si>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</si>
  <si>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</si>
  <si>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</si>
  <si>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</si>
  <si>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</si>
  <si>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</si>
  <si>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</si>
  <si>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</si>
  <si>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</si>
  <si>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</si>
  <si>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</si>
  <si>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</si>
  <si>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</si>
  <si>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</si>
  <si>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</si>
  <si>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</si>
  <si>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</si>
  <si>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</si>
  <si>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</si>
  <si>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</si>
  <si>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</si>
  <si>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</si>
  <si>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</si>
  <si>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</si>
  <si>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</si>
  <si>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</si>
  <si>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</si>
  <si>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</si>
  <si>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</si>
  <si>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</si>
  <si>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</si>
  <si>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</si>
  <si>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</si>
  <si>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</si>
  <si>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</si>
  <si>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</si>
  <si>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</si>
  <si>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</si>
  <si>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</si>
  <si>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</si>
  <si>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</si>
  <si>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</si>
  <si>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</si>
  <si>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</si>
  <si>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</si>
  <si>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</si>
  <si>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</si>
  <si>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</si>
  <si>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</si>
  <si>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</si>
  <si>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</si>
  <si>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</si>
  <si>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</si>
  <si>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</si>
  <si>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</si>
  <si>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</si>
  <si>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</si>
  <si>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</si>
  <si>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</si>
  <si>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</si>
  <si>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</si>
  <si>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</si>
  <si>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</si>
  <si>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</si>
  <si>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</si>
  <si>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</si>
  <si>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</si>
  <si>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</si>
  <si>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</si>
  <si>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</si>
  <si>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</si>
  <si>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</si>
  <si>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</si>
  <si>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</si>
  <si>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</si>
  <si>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</si>
  <si>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</si>
  <si>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</si>
  <si>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</si>
  <si>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</si>
  <si>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</si>
  <si>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</si>
  <si>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</si>
  <si>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</si>
  <si>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</si>
  <si>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</si>
  <si>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</si>
  <si>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</si>
  <si>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</si>
  <si>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</si>
  <si>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</si>
  <si>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</si>
  <si>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</si>
  <si>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</si>
  <si>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</si>
  <si>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</si>
  <si>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</si>
  <si>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</si>
  <si>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</si>
  <si>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</si>
  <si>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</si>
  <si>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</si>
  <si>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</si>
  <si>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</si>
  <si>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</si>
  <si>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</si>
  <si>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</si>
  <si>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</si>
  <si>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</si>
  <si>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</si>
  <si>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</si>
  <si>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</si>
  <si>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</si>
  <si>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</si>
  <si>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</si>
  <si>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</si>
  <si>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</si>
  <si>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</si>
  <si>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</si>
  <si>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</si>
  <si>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</si>
  <si>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</si>
  <si>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</si>
  <si>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</si>
  <si>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</si>
  <si>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</si>
  <si>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</si>
  <si>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</si>
  <si>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</si>
  <si>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</si>
  <si>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</si>
  <si>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</si>
  <si>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</si>
  <si>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</si>
  <si>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</si>
  <si>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</si>
  <si>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</si>
  <si>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</si>
  <si>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</si>
  <si>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</si>
  <si>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</si>
  <si>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</si>
  <si>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</si>
  <si>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</si>
  <si>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</si>
  <si>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</si>
  <si>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</si>
  <si>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</si>
  <si>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</si>
  <si>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</si>
  <si>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</si>
  <si>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</si>
  <si>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</si>
  <si>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</si>
  <si>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</si>
  <si>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</si>
  <si>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</si>
  <si>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</si>
  <si>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</si>
  <si>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</si>
  <si>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</si>
  <si>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</si>
  <si>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</si>
  <si>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</si>
  <si>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</si>
  <si>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</si>
  <si>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</si>
  <si>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</si>
  <si>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</si>
  <si>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</si>
  <si>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</si>
  <si>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</si>
  <si>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</si>
  <si>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</si>
  <si>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</si>
  <si>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</si>
  <si>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</si>
  <si>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</si>
  <si>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</si>
  <si>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</si>
  <si>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</si>
  <si>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</si>
  <si>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</si>
  <si>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</si>
  <si>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</si>
  <si>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</si>
  <si>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</si>
  <si>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</si>
  <si>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</si>
  <si>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</si>
  <si>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</si>
  <si>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</si>
  <si>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</si>
  <si>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</si>
  <si>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</si>
  <si>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</si>
  <si>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</si>
  <si>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</si>
  <si>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</si>
  <si>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</si>
  <si>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</si>
  <si>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</si>
  <si>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</si>
  <si>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</si>
  <si>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</si>
  <si>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</si>
  <si>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</si>
  <si>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</si>
  <si>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</si>
  <si>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</si>
  <si>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</si>
  <si>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</si>
  <si>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</si>
  <si>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</si>
  <si>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</si>
  <si>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</si>
  <si>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</si>
  <si>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</si>
  <si>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</si>
  <si>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</si>
  <si>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</si>
  <si>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</si>
  <si>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</si>
  <si>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</si>
  <si>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</si>
  <si>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</si>
  <si>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</si>
  <si>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</si>
  <si>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</si>
  <si>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</si>
  <si>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</si>
  <si>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</si>
  <si>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</si>
  <si>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</si>
  <si>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</si>
  <si>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</si>
  <si>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</si>
  <si>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</si>
  <si>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</si>
  <si>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</si>
  <si>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</si>
  <si>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</si>
  <si>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</si>
  <si>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</si>
  <si>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</si>
  <si>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</si>
  <si>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</si>
  <si>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</si>
  <si>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</si>
  <si>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</si>
  <si>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</si>
  <si>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</si>
  <si>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</si>
  <si>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</si>
  <si>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</si>
  <si>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</si>
  <si>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</si>
  <si>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</si>
  <si>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</si>
  <si>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</si>
  <si>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</si>
  <si>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</si>
  <si>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</si>
  <si>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</si>
  <si>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</si>
  <si>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</si>
  <si>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</si>
  <si>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</si>
  <si>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</si>
  <si>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</si>
  <si>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</si>
  <si>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</si>
  <si>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</si>
  <si>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</si>
  <si>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</si>
  <si>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</si>
  <si>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</si>
  <si>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</si>
  <si>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</si>
  <si>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</si>
  <si>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</si>
  <si>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</si>
  <si>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</si>
  <si>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</si>
  <si>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</si>
  <si>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</si>
  <si>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</si>
  <si>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</si>
  <si>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</si>
  <si>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</si>
  <si>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</si>
  <si>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</si>
  <si>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</si>
  <si>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</si>
  <si>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</si>
  <si>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</si>
  <si>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</si>
  <si>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</si>
  <si>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</si>
  <si>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</si>
  <si>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</si>
  <si>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</si>
  <si>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</si>
  <si>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</si>
  <si>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</si>
  <si>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</si>
  <si>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</si>
  <si>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</si>
  <si>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</si>
  <si>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</si>
  <si>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</si>
  <si>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</si>
  <si>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</si>
  <si>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</si>
  <si>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</si>
  <si>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</si>
  <si>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</si>
  <si>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</si>
  <si>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</si>
  <si>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</si>
  <si>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</si>
  <si>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</si>
  <si>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</si>
  <si>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</si>
  <si>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</si>
  <si>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</si>
  <si>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</si>
  <si>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</si>
  <si>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</si>
  <si>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</si>
  <si>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</si>
  <si>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</si>
  <si>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</si>
  <si>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</si>
  <si>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</si>
  <si>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</si>
  <si>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</si>
  <si>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</si>
  <si>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</si>
  <si>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</si>
  <si>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</si>
  <si>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</si>
  <si>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</si>
  <si>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</si>
  <si>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</si>
  <si>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</si>
  <si>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</si>
  <si>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</si>
  <si>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</si>
  <si>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</si>
  <si>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</si>
  <si>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</si>
  <si>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</si>
  <si>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</si>
  <si>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</si>
  <si>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</si>
  <si>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</si>
  <si>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</si>
  <si>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</si>
  <si>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</si>
  <si>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</si>
  <si>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</si>
  <si>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</si>
  <si>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</si>
  <si>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</si>
  <si>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</si>
  <si>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</si>
  <si>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</si>
  <si>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</si>
  <si>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</si>
  <si>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</si>
  <si>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</si>
  <si>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</si>
  <si>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</si>
  <si>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</si>
  <si>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</si>
  <si>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</si>
  <si>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</si>
  <si>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</si>
  <si>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</si>
  <si>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</si>
  <si>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</si>
  <si>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</si>
  <si>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</si>
  <si>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</si>
  <si>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</si>
  <si>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</si>
  <si>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</si>
  <si>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</si>
  <si>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</si>
  <si>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</si>
  <si>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</si>
  <si>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</si>
  <si>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</si>
  <si>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</si>
  <si>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</si>
  <si>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</si>
  <si>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</si>
  <si>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</si>
  <si>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</si>
  <si>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</si>
  <si>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</si>
  <si>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</si>
  <si>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</si>
  <si>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</si>
  <si>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</si>
  <si>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</si>
  <si>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</si>
  <si>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</si>
  <si>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</si>
  <si>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</si>
  <si>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</si>
  <si>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</si>
  <si>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</si>
  <si>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</si>
  <si>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</si>
  <si>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</si>
  <si>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</si>
  <si>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</si>
  <si>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</si>
  <si>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</si>
  <si>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</si>
  <si>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</si>
  <si>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</si>
  <si>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</si>
  <si>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</si>
  <si>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</si>
  <si>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</si>
  <si>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</si>
  <si>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</si>
  <si>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</si>
  <si>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</si>
  <si>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</si>
  <si>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</si>
  <si>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</si>
  <si>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</si>
  <si>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</si>
  <si>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</si>
  <si>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</si>
  <si>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</si>
  <si>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</si>
  <si>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</si>
  <si>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</si>
  <si>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</si>
  <si>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</si>
  <si>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</si>
  <si>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</si>
  <si>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</si>
  <si>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</si>
  <si>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</si>
  <si>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</si>
  <si>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</si>
  <si>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</si>
  <si>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</si>
  <si>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</si>
  <si>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</si>
  <si>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</si>
  <si>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</si>
  <si>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</si>
  <si>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</si>
  <si>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</si>
  <si>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</si>
  <si>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</si>
  <si>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</si>
  <si>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</si>
  <si>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</si>
  <si>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</si>
  <si>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</si>
  <si>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</si>
  <si>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</si>
  <si>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</si>
  <si>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</si>
  <si>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</si>
  <si>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</si>
  <si>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</si>
  <si>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</si>
  <si>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</si>
  <si>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</si>
  <si>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</si>
  <si>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</si>
  <si>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</si>
  <si>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</si>
  <si>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</si>
  <si>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</si>
  <si>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</si>
  <si>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</si>
  <si>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</si>
  <si>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</si>
  <si>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</si>
  <si>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</si>
  <si>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</si>
  <si>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</si>
  <si>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</si>
  <si>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</si>
  <si>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</si>
  <si>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</si>
  <si>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</si>
  <si>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</si>
  <si>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</si>
  <si>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</si>
  <si>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</si>
  <si>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</si>
  <si>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</si>
  <si>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</si>
  <si>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</si>
  <si>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</si>
  <si>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</si>
  <si>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</si>
  <si>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</si>
  <si>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</si>
  <si>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</si>
  <si>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</si>
  <si>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</si>
  <si>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</si>
  <si>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</si>
  <si>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</si>
  <si>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</si>
  <si>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</si>
  <si>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</si>
  <si>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</si>
  <si>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</si>
  <si>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</si>
  <si>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</si>
  <si>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</si>
  <si>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</si>
  <si>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</si>
  <si>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</si>
  <si>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</si>
  <si>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</si>
  <si>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</si>
  <si>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</si>
  <si>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</si>
  <si>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</si>
  <si>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</si>
  <si>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</si>
  <si>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</si>
  <si>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</si>
  <si>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</si>
  <si>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</si>
  <si>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</si>
  <si>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</si>
  <si>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</si>
  <si>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</si>
  <si>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</si>
  <si>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</si>
  <si>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</si>
  <si>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</si>
  <si>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</si>
  <si>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</si>
  <si>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</si>
  <si>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</si>
  <si>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</si>
  <si>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</si>
  <si>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</si>
  <si>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</si>
  <si>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</si>
  <si>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</si>
  <si>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</si>
  <si>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</si>
  <si>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</si>
  <si>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</si>
  <si>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</si>
  <si>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</si>
  <si>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</si>
  <si>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</si>
  <si>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</si>
  <si>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</si>
  <si>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</si>
  <si>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</si>
  <si>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</si>
  <si>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</si>
  <si>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</si>
  <si>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</si>
  <si>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</si>
  <si>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</si>
  <si>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</si>
  <si>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</si>
  <si>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</si>
  <si>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</si>
  <si>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</si>
  <si>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</si>
  <si>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</si>
  <si>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</si>
  <si>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</si>
  <si>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</si>
  <si>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</si>
  <si>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</si>
  <si>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</si>
  <si>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</si>
  <si>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</si>
  <si>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</si>
  <si>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</si>
  <si>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</si>
  <si>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</si>
  <si>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</si>
  <si>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</si>
  <si>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</si>
  <si>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</si>
  <si>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</si>
  <si>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</si>
  <si>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</si>
  <si>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</si>
  <si>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</si>
  <si>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</si>
  <si>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</si>
  <si>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</si>
  <si>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</si>
  <si>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</si>
  <si>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</si>
  <si>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</si>
  <si>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</si>
  <si>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</si>
  <si>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</si>
  <si>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</si>
  <si>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</si>
  <si>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</si>
  <si>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</si>
  <si>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</si>
  <si>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</si>
  <si>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</si>
  <si>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</si>
  <si>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</si>
  <si>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</si>
  <si>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</si>
  <si>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</si>
  <si>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</si>
  <si>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</si>
  <si>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</si>
  <si>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</si>
  <si>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</si>
  <si>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</si>
  <si>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</si>
  <si>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</si>
  <si>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</si>
  <si>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</si>
  <si>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</si>
  <si>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</si>
  <si>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</si>
  <si>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</si>
  <si>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</si>
  <si>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</si>
  <si>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</si>
  <si>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</si>
  <si>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</si>
  <si>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</si>
  <si>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</si>
  <si>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</si>
  <si>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</si>
  <si>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</si>
  <si>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</si>
  <si>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</si>
  <si>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</si>
  <si>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</si>
  <si>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</si>
  <si>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</si>
  <si>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</si>
  <si>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</si>
  <si>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</si>
  <si>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</si>
  <si>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</si>
  <si>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</si>
  <si>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</si>
  <si>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</si>
  <si>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</si>
  <si>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</si>
  <si>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</si>
  <si>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</si>
  <si>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</si>
  <si>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</si>
  <si>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</si>
  <si>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</si>
  <si>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</si>
  <si>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</si>
  <si>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</si>
  <si>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</si>
  <si>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</si>
  <si>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</si>
  <si>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</si>
  <si>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</si>
  <si>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</si>
  <si>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</si>
  <si>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</si>
  <si>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</si>
  <si>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</si>
  <si>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</si>
  <si>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</si>
  <si>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</si>
  <si>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</si>
  <si>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</si>
  <si>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</si>
  <si>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</si>
  <si>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</si>
  <si>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</si>
  <si>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</si>
  <si>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</si>
  <si>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</si>
  <si>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</si>
  <si>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</si>
  <si>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</si>
  <si>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</si>
  <si>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</si>
  <si>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</si>
  <si>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</si>
  <si>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</si>
  <si>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</si>
  <si>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</si>
  <si>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</si>
  <si>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</si>
  <si>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</si>
  <si>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</si>
  <si>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</si>
  <si>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</si>
  <si>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</si>
  <si>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</si>
  <si>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</si>
  <si>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</si>
  <si>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</si>
  <si>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</si>
  <si>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</si>
  <si>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</si>
  <si>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</si>
  <si>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</si>
  <si>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</si>
  <si>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</si>
  <si>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</si>
  <si>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</si>
  <si>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</si>
  <si>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</si>
  <si>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</si>
  <si>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</si>
  <si>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</si>
  <si>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</si>
  <si>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</si>
  <si>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</si>
  <si>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</si>
  <si>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</si>
  <si>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</si>
  <si>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</si>
  <si>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</si>
  <si>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</si>
  <si>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</si>
  <si>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</si>
  <si>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</si>
  <si>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</si>
  <si>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</si>
  <si>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</si>
  <si>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</si>
  <si>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</si>
  <si>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</si>
  <si>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</si>
  <si>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</si>
  <si>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</si>
  <si>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</si>
  <si>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</si>
  <si>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</si>
  <si>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</si>
  <si>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</si>
  <si>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</si>
  <si>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</si>
  <si>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</si>
  <si>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</si>
  <si>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</si>
  <si>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</si>
  <si>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</si>
  <si>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</si>
  <si>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</si>
  <si>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</si>
  <si>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</si>
  <si>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</si>
  <si>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</si>
  <si>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</si>
  <si>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</si>
  <si>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</si>
  <si>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</si>
  <si>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</si>
  <si>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</si>
  <si>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</si>
  <si>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</si>
  <si>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</si>
  <si>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</si>
  <si>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</si>
  <si>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</si>
  <si>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</si>
  <si>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</si>
  <si>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</si>
  <si>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</si>
  <si>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</si>
  <si>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</si>
  <si>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</si>
  <si>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</si>
  <si>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</si>
  <si>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</si>
  <si>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</si>
  <si>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</si>
  <si>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</si>
  <si>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</si>
  <si>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</si>
  <si>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</si>
  <si>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</si>
  <si>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</si>
  <si>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</si>
  <si>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</si>
  <si>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</si>
  <si>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</si>
  <si>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</si>
  <si>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</si>
  <si>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</si>
  <si>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</si>
  <si>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</si>
  <si>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</si>
  <si>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</si>
  <si>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</si>
  <si>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</si>
  <si>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</si>
  <si>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</si>
  <si>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</si>
  <si>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</si>
  <si>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</si>
  <si>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</si>
  <si>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</si>
  <si>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</si>
  <si>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</si>
  <si>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</si>
  <si>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</si>
  <si>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</si>
  <si>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</si>
  <si>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</si>
  <si>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</si>
  <si>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</si>
  <si>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</si>
  <si>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</si>
  <si>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</si>
  <si>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</si>
  <si>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</si>
  <si>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</si>
  <si>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</si>
  <si>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</si>
  <si>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</si>
  <si>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</si>
  <si>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</si>
  <si>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</si>
  <si>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</si>
  <si>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</si>
  <si>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</si>
  <si>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</si>
  <si>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</si>
  <si>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</si>
  <si>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</si>
  <si>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</si>
  <si>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</si>
  <si>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</si>
  <si>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</si>
  <si>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</si>
  <si>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</si>
  <si>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</si>
  <si>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</si>
  <si>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</si>
  <si>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</si>
  <si>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</si>
  <si>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</si>
  <si>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</si>
  <si>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</si>
  <si>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</si>
  <si>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</si>
  <si>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</si>
  <si>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</si>
  <si>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</si>
  <si>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</si>
  <si>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</si>
  <si>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</si>
  <si>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</si>
  <si>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</si>
  <si>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</si>
  <si>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</si>
  <si>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</si>
  <si>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</si>
  <si>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</si>
  <si>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</si>
  <si>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</si>
  <si>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</si>
  <si>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</si>
  <si>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</si>
  <si>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</si>
  <si>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</si>
  <si>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</si>
  <si>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</si>
  <si>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</si>
  <si>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</si>
  <si>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</si>
  <si>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</si>
  <si>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</si>
  <si>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</si>
  <si>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</si>
  <si>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</si>
  <si>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</si>
  <si>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</si>
  <si>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</si>
  <si>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</si>
  <si>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</si>
  <si>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</si>
  <si>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</si>
  <si>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</si>
  <si>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</si>
  <si>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</si>
  <si>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</si>
  <si>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</si>
  <si>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</si>
  <si>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</si>
  <si>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</si>
  <si>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</si>
  <si>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</si>
  <si>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</si>
  <si>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</si>
  <si>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</si>
  <si>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</si>
  <si>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</si>
  <si>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</si>
  <si>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</si>
  <si>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</si>
  <si>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</si>
  <si>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</si>
  <si>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</si>
  <si>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</si>
  <si>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</si>
  <si>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</si>
  <si>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</si>
  <si>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</si>
  <si>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</si>
  <si>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</si>
  <si>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</si>
  <si>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</si>
  <si>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</si>
  <si>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</si>
  <si>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</si>
  <si>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</si>
  <si>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</si>
  <si>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</si>
  <si>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</si>
  <si>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</si>
  <si>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</si>
  <si>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</si>
  <si>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</si>
  <si>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</si>
  <si>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</si>
  <si>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</si>
  <si>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</si>
  <si>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</si>
  <si>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</si>
  <si>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</si>
  <si>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</si>
  <si>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</si>
  <si>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</si>
  <si>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</si>
  <si>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</si>
  <si>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</si>
  <si>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</si>
  <si>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</si>
  <si>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</si>
  <si>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</si>
  <si>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</si>
  <si>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</si>
  <si>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</si>
  <si>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</si>
  <si>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</si>
  <si>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</si>
  <si>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</si>
  <si>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</si>
  <si>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</si>
  <si>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</si>
  <si>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</si>
  <si>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</si>
  <si>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</si>
  <si>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</si>
  <si>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</si>
  <si>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</si>
  <si>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</si>
  <si>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</si>
  <si>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</si>
  <si>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</si>
  <si>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</si>
  <si>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</si>
  <si>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</si>
  <si>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</si>
  <si>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</si>
  <si>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</si>
  <si>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</si>
  <si>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</si>
  <si>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</si>
  <si>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</si>
  <si>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</si>
  <si>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</si>
  <si>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</si>
  <si>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</si>
  <si>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</si>
  <si>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</si>
  <si>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</si>
  <si>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</si>
  <si>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</si>
  <si>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</si>
  <si>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</si>
  <si>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</si>
  <si>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</si>
  <si>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</si>
  <si>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</si>
  <si>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</si>
  <si>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</si>
  <si>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</si>
  <si>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</si>
  <si>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</si>
  <si>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</si>
  <si>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</si>
  <si>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</si>
  <si>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</si>
  <si>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</si>
  <si>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</si>
  <si>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</si>
  <si>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</si>
  <si>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</si>
  <si>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</si>
  <si>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</si>
  <si>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</si>
  <si>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</si>
  <si>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</si>
  <si>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</si>
  <si>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</si>
  <si>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</si>
  <si>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</si>
  <si>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</si>
  <si>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</si>
  <si>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</si>
  <si>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</si>
  <si>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</si>
  <si>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</si>
  <si>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</si>
  <si>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</si>
  <si>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</si>
  <si>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</si>
  <si>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</si>
  <si>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</si>
  <si>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</si>
  <si>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</si>
  <si>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</si>
  <si>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</si>
  <si>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</si>
  <si>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</si>
  <si>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</si>
  <si>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</si>
  <si>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</si>
  <si>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</si>
  <si>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</si>
  <si>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</si>
  <si>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</si>
  <si>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</si>
  <si>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</si>
  <si>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</si>
  <si>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</si>
  <si>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</si>
  <si>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</si>
  <si>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</si>
  <si>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</si>
  <si>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</si>
  <si>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</si>
  <si>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</si>
  <si>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</si>
  <si>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</si>
  <si>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</si>
  <si>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</si>
  <si>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</si>
  <si>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</si>
  <si>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</si>
  <si>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</si>
  <si>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</si>
  <si>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</si>
  <si>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</si>
  <si>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</si>
  <si>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</si>
  <si>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</si>
  <si>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</si>
  <si>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</si>
  <si>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</si>
  <si>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</si>
  <si>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</si>
  <si>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</si>
  <si>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</si>
  <si>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</si>
  <si>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</si>
  <si>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</si>
  <si>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</si>
  <si>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</si>
  <si>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</si>
  <si>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</si>
  <si>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</si>
  <si>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</si>
  <si>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</si>
  <si>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</si>
  <si>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</si>
  <si>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</si>
  <si>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</si>
  <si>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</si>
  <si>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</si>
  <si>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</si>
  <si>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</si>
  <si>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</si>
  <si>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</si>
  <si>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</si>
  <si>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</si>
  <si>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</si>
  <si>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</si>
  <si>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</si>
  <si>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</si>
  <si>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</si>
  <si>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</si>
  <si>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</si>
  <si>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</si>
  <si>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</si>
  <si>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</si>
  <si>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</si>
  <si>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</si>
  <si>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</si>
  <si>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</si>
  <si>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</si>
  <si>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</si>
  <si>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</si>
  <si>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</si>
  <si>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</si>
  <si>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</si>
  <si>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</si>
  <si>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</si>
  <si>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</si>
  <si>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</si>
  <si>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</si>
  <si>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</si>
  <si>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</si>
  <si>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</si>
  <si>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</si>
  <si>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</si>
  <si>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</si>
  <si>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</si>
  <si>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</si>
  <si>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</si>
  <si>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</si>
  <si>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</si>
  <si>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</si>
  <si>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</si>
  <si>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</si>
  <si>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</si>
  <si>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</si>
  <si>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</si>
  <si>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</si>
  <si>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</si>
  <si>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</si>
  <si>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</si>
  <si>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</si>
  <si>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</si>
  <si>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</si>
  <si>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</si>
  <si>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</si>
  <si>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</si>
  <si>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</si>
  <si>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</si>
  <si>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</si>
  <si>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</si>
  <si>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</si>
  <si>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</si>
  <si>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</si>
  <si>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</si>
  <si>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</si>
  <si>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</si>
  <si>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</si>
  <si>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</si>
  <si>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</si>
  <si>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</si>
  <si>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</si>
  <si>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</si>
  <si>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</si>
  <si>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</si>
  <si>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</si>
  <si>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</si>
  <si>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</si>
  <si>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</si>
  <si>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</si>
  <si>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</si>
  <si>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</si>
  <si>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</si>
  <si>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</si>
  <si>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</si>
  <si>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</si>
  <si>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</si>
  <si>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</si>
  <si>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</si>
  <si>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</si>
  <si>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</si>
  <si>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</si>
  <si>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</si>
  <si>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</si>
  <si>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</si>
  <si>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</si>
  <si>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</si>
  <si>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</si>
  <si>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</si>
  <si>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</si>
  <si>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</si>
  <si>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</si>
  <si>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</si>
  <si>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</si>
  <si>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</si>
  <si>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</si>
  <si>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</si>
  <si>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</si>
  <si>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</si>
  <si>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</si>
  <si>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</si>
  <si>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</si>
  <si>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</si>
  <si>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</si>
  <si>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</si>
  <si>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</si>
  <si>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</si>
  <si>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</si>
  <si>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</si>
  <si>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</si>
  <si>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</si>
  <si>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</si>
  <si>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</si>
  <si>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</si>
  <si>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</si>
  <si>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</si>
  <si>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</si>
  <si>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</si>
  <si>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</si>
  <si>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</si>
  <si>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</si>
  <si>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</si>
  <si>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</si>
  <si>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</si>
  <si>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</si>
  <si>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</si>
  <si>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</si>
  <si>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</si>
  <si>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</si>
  <si>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</si>
  <si>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</si>
  <si>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</si>
  <si>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</si>
  <si>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</si>
  <si>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</si>
  <si>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</si>
  <si>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</si>
  <si>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</si>
  <si>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</si>
  <si>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</si>
  <si>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</si>
  <si>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</si>
  <si>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</si>
  <si>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</si>
  <si>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</si>
  <si>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</si>
  <si>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</si>
  <si>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</si>
  <si>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</si>
  <si>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</si>
  <si>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</si>
  <si>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</si>
  <si>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</si>
  <si>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</si>
  <si>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</si>
  <si>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</si>
  <si>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</si>
  <si>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</si>
  <si>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</si>
  <si>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</si>
  <si>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</si>
  <si>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</si>
  <si>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</si>
  <si>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</si>
  <si>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</si>
  <si>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</si>
  <si>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</si>
  <si>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</si>
  <si>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</si>
  <si>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</si>
  <si>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</si>
  <si>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</si>
  <si>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</si>
  <si>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</si>
  <si>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</si>
  <si>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</si>
  <si>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</si>
  <si>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</si>
  <si>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</si>
  <si>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</si>
  <si>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</si>
  <si>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</si>
  <si>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</si>
  <si>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</si>
  <si>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</si>
  <si>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</si>
  <si>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</si>
  <si>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</si>
  <si>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</si>
  <si>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</si>
  <si>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</si>
  <si>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</si>
  <si>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</si>
  <si>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</si>
  <si>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</si>
  <si>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</si>
  <si>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</si>
  <si>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</si>
  <si>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</si>
  <si>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</si>
  <si>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</si>
  <si>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</si>
  <si>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</si>
  <si>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</si>
  <si>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</si>
  <si>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</si>
  <si>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</si>
  <si>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</si>
  <si>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</si>
  <si>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</si>
  <si>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</si>
  <si>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</si>
  <si>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</si>
  <si>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</si>
  <si>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</si>
  <si>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</si>
  <si>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</si>
  <si>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</si>
  <si>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</si>
  <si>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</si>
  <si>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</si>
  <si>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</si>
  <si>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</si>
  <si>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</si>
  <si>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</si>
  <si>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</si>
  <si>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</si>
  <si>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</si>
  <si>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</si>
  <si>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</si>
  <si>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</si>
  <si>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</si>
  <si>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</si>
  <si>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</si>
  <si>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</si>
  <si>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</si>
  <si>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</si>
  <si>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</si>
  <si>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</si>
  <si>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</si>
  <si>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</si>
  <si>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</si>
  <si>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</si>
  <si>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</si>
  <si>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</si>
  <si>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</si>
  <si>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</si>
  <si>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</si>
  <si>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</si>
  <si>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</si>
  <si>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</si>
  <si>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</si>
  <si>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</si>
  <si>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</si>
  <si>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</si>
  <si>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</si>
  <si>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</si>
  <si>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</si>
  <si>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</si>
  <si>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</si>
  <si>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</si>
  <si>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</si>
  <si>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</si>
  <si>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</si>
  <si>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</si>
  <si>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</si>
  <si>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</si>
  <si>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</si>
  <si>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</si>
  <si>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</si>
  <si>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</si>
  <si>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</si>
  <si>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</si>
  <si>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</si>
  <si>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</si>
  <si>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</si>
  <si>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</si>
  <si>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</si>
  <si>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</si>
  <si>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</si>
  <si>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</si>
  <si>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</si>
  <si>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</si>
  <si>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</si>
  <si>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</si>
  <si>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</si>
  <si>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</si>
  <si>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</si>
  <si>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</si>
  <si>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</si>
  <si>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</si>
  <si>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</si>
  <si>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</si>
  <si>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</si>
  <si>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</si>
  <si>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</si>
  <si>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</si>
  <si>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</si>
  <si>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</si>
  <si>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</si>
  <si>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</si>
  <si>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</si>
  <si>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</si>
  <si>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</si>
  <si>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</si>
  <si>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</si>
  <si>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</si>
  <si>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</si>
  <si>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</si>
  <si>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</si>
  <si>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</si>
  <si>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</si>
  <si>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</si>
  <si>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</si>
  <si>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</si>
  <si>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</si>
  <si>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</si>
  <si>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</si>
  <si>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</si>
  <si>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</si>
  <si>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</si>
  <si>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</si>
  <si>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</si>
  <si>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</si>
  <si>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</si>
  <si>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</si>
  <si>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</si>
  <si>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</si>
  <si>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</si>
  <si>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</si>
  <si>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</si>
  <si>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</si>
  <si>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</si>
  <si>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</si>
  <si>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</si>
  <si>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</si>
  <si>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</si>
  <si>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</si>
  <si>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</si>
  <si>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</si>
  <si>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</si>
  <si>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</si>
  <si>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</si>
  <si>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</si>
  <si>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</si>
  <si>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</si>
  <si>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</si>
  <si>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</si>
  <si>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</si>
  <si>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</si>
  <si>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</si>
  <si>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</si>
  <si>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</si>
  <si>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</si>
  <si>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</si>
  <si>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</si>
  <si>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</si>
  <si>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</si>
  <si>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</si>
  <si>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</si>
  <si>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</si>
  <si>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</si>
  <si>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</si>
  <si>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</si>
  <si>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</si>
  <si>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</si>
  <si>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</si>
  <si>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</si>
  <si>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</si>
  <si>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</si>
  <si>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</si>
  <si>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</si>
  <si>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</si>
  <si>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</si>
  <si>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</si>
  <si>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</si>
  <si>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</si>
  <si>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</si>
  <si>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</si>
  <si>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</si>
  <si>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</si>
  <si>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</si>
  <si>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</si>
  <si>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</si>
  <si>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</si>
  <si>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</si>
  <si>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</si>
  <si>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</si>
  <si>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</si>
  <si>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</si>
  <si>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</si>
  <si>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</si>
  <si>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</si>
  <si>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</si>
  <si>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</si>
  <si>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</si>
  <si>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</si>
  <si>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</si>
  <si>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</si>
  <si>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</si>
  <si>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</si>
  <si>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</si>
  <si>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</si>
  <si>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</si>
  <si>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</si>
  <si>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</si>
  <si>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</si>
  <si>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</si>
  <si>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</si>
  <si>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</si>
  <si>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</si>
  <si>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</si>
  <si>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</si>
  <si>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</si>
  <si>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</si>
  <si>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</si>
  <si>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</si>
  <si>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</si>
  <si>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</si>
  <si>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</si>
  <si>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</si>
  <si>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</si>
  <si>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</si>
  <si>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</si>
  <si>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</si>
  <si>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</si>
  <si>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</si>
  <si>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</si>
  <si>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</si>
  <si>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</si>
  <si>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</si>
  <si>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</si>
  <si>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</si>
  <si>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</si>
  <si>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</si>
  <si>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</si>
  <si>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</si>
  <si>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</si>
  <si>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</si>
  <si>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</si>
  <si>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</si>
  <si>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</si>
  <si>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</si>
  <si>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</si>
  <si>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</si>
  <si>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</si>
  <si>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</si>
  <si>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</si>
  <si>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</si>
  <si>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</si>
  <si>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</si>
  <si>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</si>
  <si>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</si>
  <si>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</si>
  <si>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</si>
  <si>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</si>
  <si>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</si>
  <si>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</si>
  <si>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</si>
  <si>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</si>
  <si>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</si>
  <si>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</si>
  <si>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</si>
  <si>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</si>
  <si>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</si>
  <si>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</si>
  <si>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</si>
  <si>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</si>
  <si>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</si>
  <si>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</si>
  <si>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</si>
  <si>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</si>
  <si>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</si>
  <si>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</si>
  <si>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</si>
  <si>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</si>
  <si>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</si>
  <si>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</si>
  <si>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</si>
  <si>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</si>
  <si>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</si>
  <si>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</si>
  <si>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</si>
  <si>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</si>
  <si>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</si>
  <si>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</si>
  <si>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</si>
  <si>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</si>
  <si>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</si>
  <si>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</si>
  <si>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</si>
  <si>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</si>
  <si>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</si>
  <si>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</si>
  <si>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</si>
  <si>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</si>
  <si>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</si>
  <si>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</si>
  <si>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</si>
  <si>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</si>
  <si>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</si>
  <si>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</si>
  <si>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</si>
  <si>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</si>
  <si>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</si>
  <si>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</si>
  <si>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</si>
  <si>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</si>
  <si>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</si>
  <si>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</si>
  <si>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</si>
  <si>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</si>
  <si>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</si>
  <si>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</si>
  <si>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</si>
  <si>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</si>
  <si>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</si>
  <si>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</si>
  <si>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</si>
  <si>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</si>
  <si>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</si>
  <si>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</si>
  <si>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</si>
  <si>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</si>
  <si>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</si>
  <si>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</si>
  <si>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</si>
  <si>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</si>
  <si>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</si>
  <si>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</si>
  <si>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</si>
  <si>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</si>
  <si>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</si>
  <si>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</si>
  <si>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</si>
  <si>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</si>
  <si>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</si>
  <si>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</si>
  <si>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</si>
  <si>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</si>
  <si>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</si>
  <si>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</si>
  <si>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</si>
  <si>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</si>
  <si>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</si>
  <si>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</si>
  <si>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</si>
  <si>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</si>
  <si>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</si>
  <si>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</si>
  <si>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</si>
  <si>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</si>
  <si>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</si>
  <si>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</si>
  <si>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</si>
  <si>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</si>
  <si>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</si>
  <si>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</si>
  <si>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</si>
  <si>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</si>
  <si>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</si>
  <si>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</si>
  <si>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</si>
  <si>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</si>
  <si>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</si>
  <si>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</si>
  <si>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</si>
  <si>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</si>
  <si>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</si>
  <si>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</si>
  <si>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</si>
  <si>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</si>
  <si>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</si>
  <si>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</si>
  <si>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</si>
  <si>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</si>
  <si>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</si>
  <si>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</si>
  <si>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</si>
  <si>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</si>
  <si>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</si>
  <si>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</si>
  <si>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</si>
  <si>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</si>
  <si>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</si>
  <si>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</si>
  <si>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</si>
  <si>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</si>
  <si>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</si>
  <si>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</si>
  <si>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</si>
  <si>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</si>
  <si>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</si>
  <si>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</si>
  <si>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</si>
  <si>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</si>
  <si>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</si>
  <si>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</si>
  <si>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</si>
  <si>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</si>
  <si>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</si>
  <si>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</si>
  <si>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</si>
  <si>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</si>
  <si>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</si>
  <si>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</si>
  <si>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</si>
  <si>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</si>
  <si>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</si>
  <si>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</si>
  <si>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</si>
  <si>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</si>
  <si>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</si>
  <si>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</si>
  <si>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</si>
  <si>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</si>
  <si>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</si>
  <si>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</si>
  <si>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</si>
  <si>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</si>
  <si>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</si>
  <si>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</si>
  <si>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</si>
  <si>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</si>
  <si>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</si>
  <si>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</si>
  <si>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</si>
  <si>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</si>
  <si>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</si>
  <si>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</si>
  <si>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</si>
  <si>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</si>
  <si>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</si>
  <si>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</si>
  <si>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</si>
  <si>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</si>
  <si>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</si>
  <si>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</si>
  <si>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</si>
  <si>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</si>
  <si>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</si>
  <si>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</si>
  <si>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</si>
  <si>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</si>
  <si>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</si>
  <si>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</si>
  <si>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</si>
  <si>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</si>
  <si>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</si>
  <si>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</si>
  <si>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</si>
  <si>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</si>
  <si>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</si>
  <si>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</si>
  <si>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</si>
  <si>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</si>
  <si>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</si>
  <si>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</si>
  <si>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</si>
  <si>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</si>
  <si>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</si>
  <si>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</si>
  <si>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</si>
  <si>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</si>
  <si>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</si>
  <si>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</si>
  <si>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</si>
  <si>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</si>
  <si>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</si>
  <si>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</si>
  <si>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</si>
  <si>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</si>
  <si>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</si>
  <si>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</si>
  <si>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</si>
  <si>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</si>
  <si>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</si>
  <si>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</si>
  <si>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</si>
  <si>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</si>
  <si>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</si>
  <si>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</si>
  <si>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</si>
  <si>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</si>
  <si>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</si>
  <si>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</si>
  <si>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</si>
  <si>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</si>
  <si>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</si>
  <si>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</si>
  <si>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</si>
  <si>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</si>
  <si>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</si>
  <si>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</si>
  <si>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</si>
  <si>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</si>
  <si>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</si>
  <si>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</si>
  <si>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</si>
  <si>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</si>
  <si>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</si>
  <si>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</si>
  <si>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</si>
  <si>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</si>
  <si>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</si>
  <si>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</si>
  <si>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</si>
  <si>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</si>
  <si>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</si>
  <si>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</si>
  <si>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</si>
  <si>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</si>
  <si>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</si>
  <si>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</si>
  <si>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</si>
  <si>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</si>
  <si>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</si>
  <si>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</si>
  <si>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</si>
  <si>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</si>
  <si>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</si>
  <si>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</si>
  <si>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</si>
  <si>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</si>
  <si>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</si>
  <si>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</si>
  <si>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</si>
  <si>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</si>
  <si>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</si>
  <si>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</si>
  <si>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</si>
  <si>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</si>
  <si>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</si>
  <si>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</si>
  <si>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</si>
  <si>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</si>
  <si>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</si>
  <si>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</si>
  <si>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</si>
  <si>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</si>
  <si>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</si>
  <si>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</si>
  <si>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</si>
  <si>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</si>
  <si>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</si>
  <si>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</si>
  <si>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</si>
  <si>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</si>
  <si>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</si>
  <si>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</si>
  <si>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</si>
  <si>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</si>
  <si>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</si>
  <si>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</si>
  <si>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</si>
  <si>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</si>
  <si>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</si>
  <si>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</si>
  <si>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</si>
  <si>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</si>
  <si>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</si>
  <si>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</si>
  <si>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</si>
  <si>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</si>
  <si>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</si>
  <si>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</si>
  <si>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</si>
  <si>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</si>
  <si>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</si>
  <si>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</si>
  <si>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</si>
  <si>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</si>
  <si>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</si>
  <si>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</si>
  <si>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</si>
  <si>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</si>
  <si>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</si>
  <si>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</si>
  <si>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</si>
  <si>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</si>
  <si>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</si>
  <si>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</si>
  <si>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</si>
  <si>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</si>
  <si>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</si>
  <si>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</si>
  <si>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</si>
  <si>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</si>
  <si>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</si>
  <si>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</si>
  <si>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</si>
  <si>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</si>
  <si>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</si>
  <si>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</si>
  <si>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</si>
  <si>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</si>
  <si>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</si>
  <si>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</si>
  <si>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</si>
  <si>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</si>
  <si>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</si>
  <si>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</si>
  <si>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</si>
  <si>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</si>
  <si>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</si>
  <si>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</si>
  <si>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</si>
  <si>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</si>
  <si>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</si>
  <si>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</si>
  <si>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</si>
  <si>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</si>
  <si>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</si>
  <si>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</si>
  <si>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</si>
  <si>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</si>
  <si>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</si>
  <si>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</si>
  <si>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</si>
  <si>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</si>
  <si>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</si>
  <si>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</si>
  <si>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</si>
  <si>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</si>
  <si>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</si>
  <si>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</si>
  <si>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</si>
  <si>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</si>
  <si>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</si>
  <si>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</si>
  <si>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</si>
  <si>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</si>
  <si>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</si>
  <si>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</si>
  <si>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</si>
  <si>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</si>
  <si>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</si>
  <si>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</si>
  <si>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</si>
  <si>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</si>
  <si>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</si>
  <si>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</si>
  <si>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</si>
  <si>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</si>
  <si>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</si>
  <si>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</si>
  <si>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</si>
  <si>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</si>
  <si>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</si>
  <si>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</si>
  <si>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</si>
  <si>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</si>
  <si>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</si>
  <si>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</si>
  <si>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</si>
  <si>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</si>
  <si>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</si>
  <si>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</si>
  <si>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</si>
  <si>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</si>
  <si>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</si>
  <si>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</si>
  <si>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</si>
  <si>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</si>
  <si>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</si>
  <si>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</si>
  <si>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</si>
  <si>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</si>
  <si>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</si>
  <si>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</si>
  <si>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</si>
  <si>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</si>
  <si>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</si>
  <si>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</si>
  <si>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</si>
  <si>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</si>
  <si>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</si>
  <si>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</si>
  <si>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</si>
  <si>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</si>
  <si>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</si>
  <si>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</si>
  <si>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</si>
  <si>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</si>
  <si>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</si>
  <si>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</si>
  <si>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</si>
  <si>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</si>
  <si>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</si>
  <si>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</si>
  <si>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</si>
  <si>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</si>
  <si>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</si>
  <si>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</si>
  <si>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</si>
  <si>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</si>
  <si>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</si>
  <si>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</si>
  <si>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</si>
  <si>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</si>
  <si>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</si>
  <si>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</si>
  <si>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</si>
  <si>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</si>
  <si>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</si>
  <si>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</si>
  <si>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</si>
  <si>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</si>
  <si>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</si>
  <si>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</si>
  <si>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</si>
  <si>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</si>
  <si>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</si>
  <si>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</si>
  <si>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</si>
  <si>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</si>
  <si>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</si>
  <si>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</si>
  <si>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</si>
  <si>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</si>
  <si>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</si>
  <si>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</si>
  <si>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</si>
  <si>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</si>
  <si>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</si>
  <si>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</si>
  <si>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</si>
  <si>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</si>
  <si>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</si>
  <si>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</si>
  <si>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</si>
  <si>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</si>
  <si>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</si>
  <si>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</si>
  <si>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</si>
  <si>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</si>
  <si>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</si>
  <si>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</si>
  <si>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</si>
  <si>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</si>
  <si>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</si>
  <si>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</si>
  <si>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</si>
  <si>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</si>
  <si>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</si>
  <si>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</si>
  <si>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</si>
  <si>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</si>
  <si>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</si>
  <si>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</si>
  <si>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</si>
  <si>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</si>
  <si>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</si>
  <si>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</si>
  <si>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</si>
  <si>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</si>
  <si>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</si>
  <si>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</si>
  <si>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</si>
  <si>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</si>
  <si>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</si>
  <si>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</si>
  <si>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</si>
  <si>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</si>
  <si>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</si>
  <si>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</si>
  <si>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</si>
  <si>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</si>
  <si>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</si>
  <si>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</si>
  <si>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</si>
  <si>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</si>
  <si>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</si>
  <si>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</si>
  <si>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</si>
  <si>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</si>
  <si>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</si>
  <si>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</si>
  <si>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</si>
  <si>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</si>
  <si>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</si>
  <si>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</si>
  <si>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</si>
  <si>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</si>
  <si>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</si>
  <si>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</si>
  <si>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</si>
  <si>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</si>
  <si>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</si>
  <si>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</si>
  <si>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</si>
  <si>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</si>
  <si>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</si>
  <si>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</si>
  <si>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</si>
  <si>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</si>
  <si>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</si>
  <si>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</si>
  <si>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</si>
  <si>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</si>
  <si>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</si>
  <si>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</si>
  <si>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</si>
  <si>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</si>
  <si>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</si>
  <si>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</si>
  <si>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</si>
  <si>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</si>
  <si>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</si>
  <si>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</si>
  <si>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</si>
  <si>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</si>
  <si>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</si>
  <si>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</si>
  <si>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</si>
  <si>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</si>
  <si>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</si>
  <si>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</si>
  <si>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</si>
  <si>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</si>
  <si>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</si>
  <si>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</si>
  <si>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</si>
  <si>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</si>
  <si>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</si>
  <si>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</si>
  <si>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</si>
  <si>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</si>
  <si>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</si>
  <si>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</si>
  <si>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</si>
  <si>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</si>
  <si>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</si>
  <si>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</si>
  <si>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</si>
  <si>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</si>
  <si>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</si>
  <si>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</si>
  <si>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</si>
  <si>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</si>
  <si>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</si>
  <si>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</si>
  <si>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</si>
  <si>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</si>
  <si>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</si>
  <si>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</si>
  <si>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</si>
  <si>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</si>
  <si>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</si>
  <si>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</si>
  <si>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</si>
  <si>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</si>
  <si>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</si>
  <si>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</si>
  <si>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</si>
  <si>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</si>
  <si>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</si>
  <si>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</si>
  <si>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</si>
  <si>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</si>
  <si>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</si>
  <si>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</si>
  <si>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</si>
  <si>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</si>
  <si>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</si>
  <si>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</si>
  <si>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</si>
  <si>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</si>
  <si>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</si>
  <si>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</si>
  <si>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</si>
  <si>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</si>
  <si>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</si>
  <si>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</si>
  <si>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</si>
  <si>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</si>
  <si>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</si>
  <si>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</si>
  <si>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</si>
  <si>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</si>
  <si>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</si>
  <si>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</si>
  <si>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</si>
  <si>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</si>
  <si>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</si>
  <si>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</si>
  <si>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</si>
  <si>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</si>
  <si>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</si>
  <si>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</si>
  <si>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</si>
  <si>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</si>
  <si>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</si>
  <si>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</si>
  <si>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</si>
  <si>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</si>
  <si>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</si>
  <si>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</si>
  <si>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</si>
  <si>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</si>
  <si>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</si>
  <si>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</si>
  <si>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</si>
  <si>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</si>
  <si>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</si>
  <si>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</si>
  <si>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</si>
  <si>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</si>
  <si>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</si>
  <si>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</si>
  <si>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</si>
  <si>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</si>
  <si>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</si>
  <si>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</si>
  <si>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</si>
  <si>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</si>
  <si>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</si>
  <si>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</si>
  <si>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</si>
  <si>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</si>
  <si>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</si>
  <si>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</si>
  <si>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</si>
  <si>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</si>
  <si>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</si>
  <si>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</si>
  <si>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</si>
  <si>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</si>
  <si>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</si>
  <si>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</si>
  <si>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</si>
  <si>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</si>
  <si>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</si>
  <si>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</si>
  <si>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</si>
  <si>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</si>
  <si>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</si>
  <si>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</si>
  <si>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</si>
  <si>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</si>
  <si>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</si>
  <si>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</si>
  <si>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</si>
  <si>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</si>
  <si>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</si>
  <si>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</si>
  <si>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</si>
  <si>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</si>
  <si>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</si>
  <si>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</si>
  <si>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</si>
  <si>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</si>
  <si>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</si>
  <si>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</si>
  <si>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</si>
  <si>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</si>
  <si>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</si>
  <si>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</si>
  <si>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</si>
  <si>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</si>
  <si>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</si>
  <si>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</si>
  <si>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</si>
  <si>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</si>
  <si>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</si>
  <si>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</si>
  <si>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</si>
  <si>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</si>
  <si>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</si>
  <si>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</si>
  <si>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</si>
  <si>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</si>
  <si>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</si>
  <si>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</si>
  <si>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</si>
  <si>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</si>
  <si>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</si>
  <si>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</si>
  <si>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</si>
  <si>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</si>
  <si>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</si>
  <si>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</si>
  <si>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</si>
  <si>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</si>
  <si>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</si>
  <si>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</si>
  <si>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</si>
  <si>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</si>
  <si>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</si>
  <si>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</si>
  <si>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</si>
  <si>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</si>
  <si>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</si>
  <si>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</si>
  <si>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</si>
  <si>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</si>
  <si>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</si>
  <si>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</si>
  <si>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</si>
  <si>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</si>
  <si>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</si>
  <si>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</si>
  <si>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</si>
  <si>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</si>
  <si>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</si>
  <si>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</si>
  <si>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</si>
  <si>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</si>
  <si>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</si>
  <si>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</si>
  <si>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</si>
  <si>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</si>
  <si>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</si>
  <si>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</si>
  <si>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</si>
  <si>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</si>
  <si>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</si>
  <si>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</si>
  <si>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</si>
  <si>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</si>
  <si>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</si>
  <si>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</si>
  <si>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</si>
  <si>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</si>
  <si>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</si>
  <si>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</si>
  <si>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</si>
  <si>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</si>
  <si>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</si>
  <si>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</si>
  <si>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</si>
  <si>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</si>
  <si>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</si>
  <si>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</si>
  <si>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</si>
  <si>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</si>
  <si>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</si>
  <si>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</si>
  <si>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</si>
  <si>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</si>
  <si>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</si>
  <si>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</si>
  <si>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</si>
  <si>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</si>
  <si>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</si>
  <si>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</si>
  <si>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</si>
  <si>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</si>
  <si>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</si>
  <si>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</si>
  <si>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</si>
  <si>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</si>
  <si>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</si>
  <si>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</si>
  <si>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</si>
  <si>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</si>
  <si>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</si>
  <si>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</si>
  <si>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</si>
  <si>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</si>
  <si>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</si>
  <si>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</si>
  <si>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</si>
  <si>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</si>
  <si>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</si>
  <si>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</si>
  <si>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</si>
  <si>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</si>
  <si>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</si>
  <si>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</si>
  <si>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</si>
  <si>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</si>
  <si>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</si>
  <si>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</si>
  <si>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</si>
  <si>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</si>
  <si>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</si>
  <si>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</si>
  <si>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</si>
  <si>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</si>
  <si>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</si>
  <si>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</si>
  <si>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</si>
  <si>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</si>
  <si>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</si>
  <si>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</si>
  <si>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</si>
  <si>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</si>
  <si>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</si>
  <si>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</si>
  <si>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</si>
  <si>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</si>
  <si>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</si>
  <si>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</si>
  <si>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</si>
  <si>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</si>
  <si>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</si>
  <si>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</si>
  <si>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</si>
  <si>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</si>
  <si>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</si>
  <si>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</si>
  <si>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</si>
  <si>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</si>
  <si>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</si>
  <si>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</si>
  <si>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</si>
  <si>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</si>
  <si>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</si>
  <si>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</si>
  <si>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</si>
  <si>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</si>
  <si>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</si>
  <si>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</si>
  <si>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</si>
  <si>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</si>
  <si>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</si>
  <si>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</si>
  <si>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</si>
  <si>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</si>
  <si>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</si>
  <si>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</si>
  <si>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</si>
  <si>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</si>
  <si>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</si>
  <si>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</si>
  <si>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</si>
  <si>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</si>
  <si>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</si>
  <si>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</si>
  <si>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</si>
  <si>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</si>
  <si>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</si>
  <si>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</si>
  <si>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</si>
  <si>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</si>
  <si>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</si>
  <si>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</si>
  <si>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</si>
  <si>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</si>
  <si>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</si>
  <si>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</si>
  <si>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</si>
  <si>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</si>
  <si>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</si>
  <si>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</si>
  <si>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</si>
  <si>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</si>
  <si>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</si>
  <si>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</si>
  <si>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</si>
  <si>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</si>
  <si>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</si>
  <si>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</si>
  <si>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</si>
  <si>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</si>
  <si>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</si>
  <si>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</si>
  <si>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</si>
  <si>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</si>
  <si>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</si>
  <si>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</si>
  <si>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</si>
  <si>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</si>
  <si>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</si>
  <si>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</si>
  <si>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</si>
  <si>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</si>
  <si>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</si>
  <si>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</si>
  <si>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</si>
  <si>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</si>
  <si>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</si>
  <si>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</si>
  <si>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</si>
  <si>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</si>
  <si>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</si>
  <si>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</si>
  <si>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</si>
  <si>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</si>
  <si>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</si>
  <si>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</si>
  <si>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</si>
  <si>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</si>
  <si>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</si>
  <si>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</si>
  <si>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</si>
  <si>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</si>
  <si>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</si>
  <si>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</si>
  <si>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</si>
  <si>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</si>
  <si>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</si>
  <si>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</si>
  <si>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</si>
  <si>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</si>
  <si>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</si>
  <si>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</si>
  <si>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</si>
  <si>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</si>
  <si>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</si>
  <si>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</si>
  <si>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</si>
  <si>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</si>
  <si>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</si>
  <si>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</si>
  <si>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</si>
  <si>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</si>
  <si>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</si>
  <si>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</si>
  <si>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</si>
  <si>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</si>
  <si>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</si>
  <si>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</si>
  <si>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</si>
  <si>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</si>
  <si>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</si>
  <si>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</si>
  <si>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</si>
  <si>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</si>
  <si>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</si>
  <si>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</si>
  <si>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</si>
  <si>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</si>
  <si>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</si>
  <si>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</si>
  <si>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</si>
  <si>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</si>
  <si>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</si>
  <si>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</si>
  <si>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</si>
  <si>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</si>
  <si>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</si>
  <si>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</si>
  <si>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</si>
  <si>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</si>
  <si>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</si>
  <si>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</si>
  <si>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</si>
  <si>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</si>
  <si>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</si>
  <si>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</si>
  <si>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</si>
  <si>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</si>
  <si>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</si>
  <si>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</si>
  <si>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</si>
  <si>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</si>
  <si>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</si>
  <si>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</si>
  <si>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</si>
  <si>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</si>
  <si>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</si>
  <si>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</si>
  <si>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</si>
  <si>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</si>
  <si>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</si>
  <si>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</si>
  <si>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</si>
  <si>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</si>
  <si>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</si>
  <si>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</si>
  <si>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</si>
  <si>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</si>
  <si>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</si>
  <si>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</si>
  <si>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</si>
  <si>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</si>
  <si>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</si>
  <si>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</si>
  <si>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</si>
  <si>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</si>
  <si>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</si>
  <si>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</si>
  <si>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</si>
  <si>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</si>
  <si>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</si>
  <si>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</si>
  <si>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</si>
  <si>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</si>
  <si>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</si>
  <si>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</si>
  <si>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</si>
  <si>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</si>
  <si>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</si>
  <si>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</si>
  <si>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</si>
  <si>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</si>
  <si>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</si>
  <si>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</si>
  <si>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</si>
  <si>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</si>
  <si>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</si>
  <si>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</si>
  <si>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</si>
  <si>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</si>
  <si>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</si>
  <si>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</si>
  <si>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</si>
  <si>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</si>
  <si>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</si>
  <si>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</si>
  <si>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</si>
  <si>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</si>
  <si>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</si>
  <si>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</si>
  <si>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</si>
  <si>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</si>
  <si>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</si>
  <si>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</si>
  <si>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</si>
  <si>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</si>
  <si>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</si>
  <si>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</si>
  <si>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</si>
  <si>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</si>
  <si>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</si>
  <si>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</si>
  <si>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</si>
  <si>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</si>
  <si>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</si>
  <si>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</si>
  <si>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</si>
  <si>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</si>
  <si>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</si>
  <si>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</si>
  <si>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</si>
  <si>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</si>
  <si>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</si>
  <si>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</si>
  <si>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</si>
  <si>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</si>
  <si>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</si>
  <si>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</si>
  <si>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</si>
  <si>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</si>
  <si>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</si>
  <si>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</si>
  <si>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</si>
  <si>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</si>
  <si>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</si>
  <si>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</si>
  <si>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</si>
  <si>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</si>
  <si>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</si>
  <si>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</si>
  <si>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</si>
  <si>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</si>
  <si>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</si>
  <si>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</si>
  <si>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</si>
  <si>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</si>
  <si>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</si>
  <si>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</si>
  <si>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</si>
  <si>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</si>
  <si>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</si>
  <si>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</si>
  <si>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</si>
  <si>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</si>
  <si>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</si>
  <si>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</si>
  <si>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</si>
  <si>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</si>
  <si>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</si>
  <si>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</si>
  <si>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</si>
  <si>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</si>
  <si>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</si>
  <si>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</si>
  <si>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</si>
  <si>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</si>
  <si>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</si>
  <si>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</si>
  <si>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</si>
  <si>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</si>
  <si>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</si>
  <si>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</si>
  <si>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</si>
  <si>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</si>
  <si>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</si>
  <si>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</si>
  <si>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</si>
  <si>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</si>
  <si>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</si>
  <si>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</si>
  <si>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</si>
  <si>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</si>
  <si>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</si>
  <si>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</si>
  <si>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</si>
  <si>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</si>
  <si>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</si>
  <si>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</si>
  <si>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</si>
  <si>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</si>
  <si>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</si>
  <si>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</si>
  <si>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</si>
  <si>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</si>
  <si>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</si>
  <si>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</si>
  <si>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</si>
  <si>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</si>
  <si>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</si>
  <si>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</si>
  <si>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</si>
  <si>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</si>
  <si>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</si>
  <si>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</si>
  <si>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</si>
  <si>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</si>
  <si>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</si>
  <si>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</si>
  <si>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</si>
  <si>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</si>
  <si>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</si>
  <si>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</si>
  <si>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</si>
  <si>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</si>
  <si>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</si>
  <si>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</si>
  <si>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</si>
  <si>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</si>
  <si>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</si>
  <si>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</si>
  <si>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</si>
  <si>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</si>
  <si>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</si>
  <si>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</si>
  <si>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</si>
  <si>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</si>
  <si>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</si>
  <si>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</si>
  <si>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</si>
  <si>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</si>
  <si>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</si>
  <si>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</si>
  <si>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</si>
  <si>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</si>
  <si>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</si>
  <si>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</si>
  <si>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</si>
  <si>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</si>
  <si>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</si>
  <si>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</si>
  <si>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</si>
  <si>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</si>
  <si>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</si>
  <si>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</si>
  <si>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</si>
  <si>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</si>
  <si>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</si>
  <si>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</si>
  <si>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</si>
  <si>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</si>
  <si>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</si>
  <si>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</si>
  <si>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</si>
  <si>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</si>
  <si>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</si>
  <si>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</si>
  <si>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</si>
  <si>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</si>
  <si>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</si>
  <si>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</si>
  <si>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</si>
  <si>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</si>
  <si>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</si>
  <si>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</si>
  <si>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</si>
  <si>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</si>
  <si>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</si>
  <si>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</si>
  <si>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</si>
  <si>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</si>
  <si>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</si>
  <si>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</si>
  <si>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</si>
  <si>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</si>
  <si>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</si>
  <si>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</si>
  <si>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</si>
  <si>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</si>
  <si>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</si>
  <si>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</si>
  <si>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</si>
  <si>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</si>
  <si>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</si>
  <si>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</si>
  <si>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</si>
  <si>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</si>
  <si>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</si>
  <si>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</si>
  <si>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</si>
  <si>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</si>
  <si>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</si>
  <si>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</si>
  <si>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</si>
  <si>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</si>
  <si>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</si>
  <si>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</si>
  <si>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</si>
  <si>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</si>
  <si>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</si>
  <si>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</si>
  <si>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</si>
  <si>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</si>
  <si>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</si>
  <si>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</si>
  <si>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</si>
  <si>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</si>
  <si>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</si>
  <si>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</si>
  <si>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</si>
  <si>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</si>
  <si>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</si>
  <si>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</si>
  <si>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</si>
  <si>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</si>
  <si>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</si>
  <si>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</si>
  <si>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</si>
  <si>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</si>
  <si>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</si>
  <si>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</si>
  <si>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</si>
  <si>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</si>
  <si>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</si>
  <si>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</si>
  <si>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</si>
  <si>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</si>
  <si>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</si>
  <si>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</si>
  <si>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</si>
  <si>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</si>
  <si>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</si>
  <si>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</si>
  <si>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</si>
  <si>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</si>
  <si>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</si>
  <si>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</si>
  <si>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</si>
  <si>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</si>
  <si>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</si>
  <si>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</si>
  <si>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</si>
  <si>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</si>
  <si>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</si>
  <si>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</si>
  <si>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</si>
  <si>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</si>
  <si>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</si>
  <si>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</si>
  <si>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</si>
  <si>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</si>
  <si>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</si>
  <si>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</si>
  <si>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</si>
  <si>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</si>
  <si>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</si>
  <si>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</si>
  <si>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</si>
  <si>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</si>
  <si>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</si>
  <si>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</si>
  <si>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</si>
  <si>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</si>
  <si>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</si>
  <si>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</si>
  <si>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</si>
  <si>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</si>
  <si>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</si>
  <si>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</si>
  <si>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</si>
  <si>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</si>
  <si>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</si>
  <si>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</si>
  <si>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</si>
  <si>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</si>
  <si>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</si>
  <si>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</si>
  <si>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</si>
  <si>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</si>
  <si>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</si>
  <si>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</si>
  <si>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</si>
  <si>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</si>
  <si>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</si>
  <si>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</si>
  <si>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</si>
  <si>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</si>
  <si>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</si>
  <si>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</si>
  <si>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</si>
  <si>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</si>
  <si>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</si>
  <si>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</si>
  <si>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</si>
  <si>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</si>
  <si>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</si>
  <si>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</si>
  <si>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</si>
  <si>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</si>
  <si>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</si>
  <si>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</si>
  <si>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</si>
  <si>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</si>
  <si>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</si>
  <si>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</si>
  <si>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</si>
  <si>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</si>
  <si>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</si>
  <si>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</si>
  <si>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</si>
  <si>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</si>
  <si>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</si>
  <si>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</si>
  <si>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</si>
  <si>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</si>
  <si>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</si>
  <si>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</si>
  <si>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</si>
  <si>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</si>
  <si>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</si>
  <si>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</si>
  <si>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</si>
  <si>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</si>
  <si>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</si>
  <si>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</si>
  <si>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</si>
  <si>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</si>
  <si>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</si>
  <si>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</si>
  <si>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</si>
  <si>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</si>
  <si>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</si>
  <si>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</si>
  <si>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</si>
  <si>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</si>
  <si>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</si>
  <si>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</si>
  <si>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</si>
  <si>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</si>
  <si>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</si>
  <si>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</si>
  <si>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</si>
  <si>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</si>
  <si>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</si>
  <si>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</si>
  <si>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</si>
  <si>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</si>
  <si>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</si>
  <si>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</si>
  <si>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</si>
  <si>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</si>
  <si>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</si>
  <si>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</si>
  <si>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</si>
  <si>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</si>
  <si>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</si>
  <si>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</si>
  <si>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</si>
  <si>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</si>
  <si>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</si>
  <si>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</si>
  <si>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</si>
  <si>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</si>
  <si>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</si>
  <si>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</si>
  <si>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</si>
  <si>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</si>
  <si>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</si>
  <si>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</si>
  <si>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</si>
  <si>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</si>
  <si>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</si>
  <si>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</si>
  <si>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</si>
  <si>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</si>
  <si>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</si>
  <si>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</si>
  <si>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</si>
  <si>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</si>
  <si>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</si>
  <si>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</si>
  <si>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</si>
  <si>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</si>
  <si>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</si>
  <si>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</si>
  <si>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</si>
  <si>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</si>
  <si>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</si>
  <si>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</si>
  <si>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</si>
  <si>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</si>
  <si>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</si>
  <si>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</si>
  <si>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</si>
  <si>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</si>
  <si>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</si>
  <si>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</si>
  <si>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</si>
  <si>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</si>
  <si>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</si>
  <si>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</si>
  <si>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</si>
  <si>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</si>
  <si>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</si>
  <si>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</si>
  <si>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</si>
  <si>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</si>
  <si>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</si>
  <si>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</si>
  <si>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</si>
  <si>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</si>
  <si>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</si>
  <si>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</si>
  <si>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</si>
  <si>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</si>
  <si>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</si>
  <si>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</si>
  <si>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</si>
  <si>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</si>
  <si>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</si>
  <si>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</si>
  <si>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</si>
  <si>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</si>
  <si>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</si>
  <si>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</si>
  <si>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</si>
  <si>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</si>
  <si>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</si>
  <si>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</si>
  <si>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</si>
  <si>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</si>
  <si>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</si>
  <si>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</si>
  <si>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</si>
  <si>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</si>
  <si>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</si>
  <si>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</si>
  <si>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</si>
  <si>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</si>
  <si>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</si>
  <si>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</si>
  <si>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</si>
  <si>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</si>
  <si>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</si>
  <si>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</si>
  <si>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</si>
  <si>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</si>
  <si>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</si>
  <si>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</si>
  <si>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</si>
  <si>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</si>
  <si>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</si>
  <si>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</si>
  <si>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</si>
  <si>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</si>
  <si>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</si>
  <si>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</si>
  <si>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</si>
  <si>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</si>
  <si>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</si>
  <si>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</si>
  <si>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</si>
  <si>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</si>
  <si>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</si>
  <si>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</si>
  <si>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</si>
  <si>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</si>
  <si>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</si>
  <si>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</si>
  <si>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</si>
  <si>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</si>
  <si>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</si>
  <si>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</si>
  <si>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</si>
  <si>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</si>
  <si>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</si>
  <si>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</si>
  <si>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</si>
  <si>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</si>
  <si>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</si>
  <si>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</si>
  <si>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</si>
  <si>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</si>
  <si>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</si>
  <si>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</si>
  <si>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</si>
  <si>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</si>
  <si>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</si>
  <si>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</si>
  <si>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</si>
  <si>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</si>
  <si>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</si>
  <si>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</si>
  <si>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</si>
  <si>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</si>
  <si>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</si>
  <si>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</si>
  <si>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</si>
  <si>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</si>
  <si>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</si>
  <si>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</si>
  <si>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</si>
  <si>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</si>
  <si>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</si>
  <si>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</si>
  <si>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</si>
  <si>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</si>
  <si>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</si>
  <si>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</si>
  <si>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</si>
  <si>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</si>
  <si>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</si>
  <si>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</si>
  <si>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</si>
  <si>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</si>
  <si>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</si>
  <si>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</si>
  <si>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</si>
  <si>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</si>
  <si>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</si>
  <si>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</si>
  <si>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</si>
  <si>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</si>
  <si>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</si>
  <si>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</si>
  <si>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</si>
  <si>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</si>
  <si>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</si>
  <si>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</si>
  <si>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</si>
  <si>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</si>
  <si>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</si>
  <si>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</si>
  <si>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</si>
  <si>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</si>
  <si>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</si>
  <si>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</si>
  <si>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</si>
  <si>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</si>
  <si>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</si>
  <si>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</si>
  <si>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</si>
  <si>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</si>
  <si>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</si>
  <si>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</si>
  <si>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</si>
  <si>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</si>
  <si>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</si>
  <si>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</si>
  <si>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</si>
  <si>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</si>
  <si>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</si>
  <si>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</si>
  <si>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</si>
  <si>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</si>
  <si>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</si>
  <si>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</si>
  <si>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</si>
  <si>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</si>
  <si>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</si>
  <si>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</si>
  <si>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</si>
  <si>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</si>
  <si>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</si>
  <si>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</si>
  <si>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</si>
  <si>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</si>
  <si>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</si>
  <si>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</si>
  <si>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</si>
  <si>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</si>
  <si>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</si>
  <si>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</si>
  <si>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</si>
  <si>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</si>
  <si>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</si>
  <si>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</si>
  <si>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</si>
  <si>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</si>
  <si>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</si>
  <si>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</si>
  <si>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</si>
  <si>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</si>
  <si>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</si>
  <si>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</si>
  <si>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</si>
  <si>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</si>
  <si>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</si>
  <si>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</si>
  <si>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</si>
  <si>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</si>
  <si>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</si>
  <si>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</si>
  <si>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</si>
  <si>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</si>
  <si>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</si>
  <si>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</si>
  <si>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</si>
  <si>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</si>
  <si>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</si>
  <si>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</si>
  <si>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</si>
  <si>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</si>
  <si>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</si>
  <si>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</si>
  <si>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</si>
  <si>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</si>
  <si>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</si>
  <si>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</si>
  <si>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</si>
  <si>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</si>
  <si>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</si>
  <si>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</si>
  <si>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</si>
  <si>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</si>
  <si>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</si>
  <si>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</si>
  <si>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</si>
  <si>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</si>
  <si>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</si>
  <si>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</si>
  <si>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</si>
  <si>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</si>
  <si>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</si>
  <si>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</si>
  <si>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</si>
  <si>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</si>
  <si>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</si>
  <si>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</si>
  <si>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</si>
  <si>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</si>
  <si>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</si>
  <si>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</si>
  <si>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</si>
  <si>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</si>
  <si>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</si>
  <si>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</si>
  <si>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</si>
  <si>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</si>
  <si>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</si>
  <si>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</si>
  <si>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</si>
  <si>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</si>
  <si>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</si>
  <si>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</si>
  <si>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</si>
  <si>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</si>
  <si>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</si>
  <si>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</si>
  <si>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</si>
  <si>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</si>
  <si>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</si>
  <si>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</si>
  <si>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</si>
  <si>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</si>
  <si>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</si>
  <si>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</si>
  <si>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</si>
  <si>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</si>
  <si>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</si>
  <si>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</si>
  <si>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</si>
  <si>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</si>
  <si>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</si>
  <si>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</si>
  <si>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</si>
  <si>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</si>
  <si>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</si>
  <si>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</si>
  <si>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</si>
  <si>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</si>
  <si>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</si>
  <si>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</si>
  <si>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</si>
  <si>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</si>
  <si>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</si>
  <si>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</si>
  <si>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</si>
  <si>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</si>
  <si>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</si>
  <si>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</si>
  <si>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</si>
  <si>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</si>
  <si>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</si>
  <si>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</si>
  <si>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</si>
  <si>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</si>
  <si>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</si>
  <si>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</si>
  <si>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</si>
  <si>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</si>
  <si>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</si>
  <si>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</si>
  <si>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</si>
  <si>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</si>
  <si>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</si>
  <si>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</si>
  <si>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</si>
  <si>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</si>
  <si>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</si>
  <si>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</si>
  <si>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</si>
  <si>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</si>
  <si>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</si>
  <si>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</si>
  <si>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</si>
  <si>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</si>
  <si>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</si>
  <si>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</si>
  <si>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</si>
  <si>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</si>
  <si>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</si>
  <si>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</si>
  <si>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</si>
  <si>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</si>
  <si>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</si>
  <si>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</si>
  <si>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</si>
  <si>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</si>
  <si>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</si>
  <si>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</si>
  <si>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</si>
  <si>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</si>
  <si>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</si>
  <si>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</si>
  <si>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</si>
  <si>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</si>
  <si>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</si>
  <si>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</si>
  <si>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</si>
  <si>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</si>
  <si>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</si>
  <si>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</si>
  <si>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</si>
  <si>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</si>
  <si>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</si>
  <si>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</si>
  <si>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</si>
  <si>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</si>
  <si>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</si>
  <si>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</si>
  <si>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</si>
  <si>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</si>
  <si>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</si>
  <si>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</si>
  <si>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</si>
  <si>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</si>
  <si>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</si>
  <si>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</si>
  <si>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</si>
  <si>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</si>
  <si>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</si>
  <si>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</si>
  <si>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</si>
  <si>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</si>
  <si>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</si>
  <si>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</si>
  <si>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</si>
  <si>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</si>
  <si>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</si>
  <si>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</si>
  <si>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</si>
  <si>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</si>
  <si>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</si>
  <si>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</si>
  <si>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</si>
  <si>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</si>
  <si>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</si>
  <si>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</si>
  <si>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</si>
  <si>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</si>
  <si>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</si>
  <si>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</si>
  <si>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</si>
  <si>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</si>
  <si>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</si>
  <si>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</si>
  <si>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</si>
  <si>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</si>
  <si>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</si>
  <si>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</si>
  <si>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</si>
  <si>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</si>
  <si>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</si>
  <si>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</si>
  <si>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</si>
  <si>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</si>
  <si>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</si>
  <si>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</si>
  <si>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</si>
  <si>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</si>
  <si>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</si>
  <si>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</si>
  <si>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</si>
  <si>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</si>
  <si>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</si>
  <si>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</si>
  <si>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</si>
  <si>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</si>
  <si>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</si>
  <si>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</si>
  <si>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</si>
  <si>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</si>
  <si>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</si>
  <si>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</si>
  <si>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</si>
  <si>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</si>
  <si>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</si>
  <si>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</si>
  <si>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</si>
  <si>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</si>
  <si>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</si>
  <si>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</si>
  <si>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</si>
  <si>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</si>
  <si>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</si>
  <si>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</si>
  <si>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</si>
  <si>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</si>
  <si>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</si>
  <si>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</si>
  <si>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</si>
  <si>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</si>
  <si>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</si>
  <si>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</si>
  <si>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</si>
  <si>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</si>
  <si>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</si>
  <si>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</si>
  <si>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</si>
  <si>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</si>
  <si>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</si>
  <si>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</si>
  <si>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</si>
  <si>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</si>
  <si>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</si>
  <si>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</si>
  <si>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</si>
  <si>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</si>
  <si>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</si>
  <si>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</si>
  <si>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</si>
  <si>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</si>
  <si>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</si>
  <si>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</si>
  <si>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</si>
  <si>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</si>
  <si>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</si>
  <si>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</si>
  <si>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</si>
  <si>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</si>
  <si>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</si>
  <si>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</si>
  <si>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</si>
  <si>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</si>
  <si>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</si>
  <si>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</si>
  <si>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</si>
  <si>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</si>
  <si>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</si>
  <si>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</si>
  <si>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</si>
  <si>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</si>
  <si>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</si>
  <si>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</si>
  <si>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</si>
  <si>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</si>
  <si>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</si>
  <si>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</si>
  <si>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</si>
  <si>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</si>
  <si>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</si>
  <si>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</si>
  <si>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</si>
  <si>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</si>
  <si>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</si>
  <si>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</si>
  <si>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</si>
  <si>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</si>
  <si>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</si>
  <si>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</si>
  <si>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</si>
  <si>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</si>
  <si>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</si>
  <si>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</si>
  <si>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</si>
  <si>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</si>
  <si>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</si>
  <si>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</si>
  <si>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</si>
  <si>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</si>
  <si>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</si>
  <si>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</si>
  <si>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</si>
  <si>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</si>
  <si>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</si>
  <si>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</si>
  <si>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</si>
  <si>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</si>
  <si>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</si>
  <si>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</si>
  <si>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</si>
  <si>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</si>
  <si>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</si>
  <si>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</si>
  <si>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</si>
  <si>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</si>
  <si>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</si>
  <si>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</si>
  <si>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</si>
  <si>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</si>
  <si>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</si>
  <si>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</si>
  <si>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</si>
  <si>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</si>
  <si>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</si>
  <si>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</si>
  <si>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</si>
  <si>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</si>
  <si>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</si>
  <si>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</si>
  <si>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</si>
  <si>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</si>
  <si>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</si>
  <si>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</si>
  <si>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</si>
  <si>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</si>
  <si>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</si>
  <si>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</si>
  <si>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</si>
  <si>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</si>
  <si>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</si>
  <si>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</si>
  <si>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</si>
  <si>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</si>
  <si>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</si>
  <si>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</si>
  <si>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</si>
  <si>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</si>
  <si>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</si>
  <si>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</si>
  <si>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</si>
  <si>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</si>
  <si>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</si>
  <si>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</si>
  <si>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</si>
  <si>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</si>
  <si>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</si>
  <si>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</si>
  <si>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</si>
  <si>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</si>
  <si>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</si>
  <si>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</si>
  <si>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</si>
  <si>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</si>
  <si>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</si>
  <si>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</si>
  <si>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</si>
  <si>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</si>
  <si>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</si>
  <si>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</si>
  <si>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</si>
  <si>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</si>
  <si>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</si>
  <si>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</si>
  <si>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</si>
  <si>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</si>
  <si>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</si>
  <si>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</si>
  <si>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</si>
  <si>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</si>
  <si>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</si>
  <si>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</si>
  <si>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</si>
  <si>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</si>
  <si>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</si>
  <si>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</si>
  <si>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</si>
  <si>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</si>
  <si>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</si>
  <si>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</si>
  <si>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</si>
  <si>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</si>
  <si>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</si>
  <si>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</si>
  <si>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</si>
  <si>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</si>
  <si>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</si>
  <si>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</si>
  <si>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</si>
  <si>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</si>
  <si>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</si>
  <si>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</si>
  <si>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</si>
  <si>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</si>
  <si>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</si>
  <si>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</si>
  <si>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</si>
  <si>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</si>
  <si>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</si>
  <si>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</si>
  <si>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</si>
  <si>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</si>
  <si>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</si>
  <si>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</si>
  <si>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</si>
  <si>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</si>
  <si>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</si>
  <si>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</si>
  <si>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</si>
  <si>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</si>
  <si>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</si>
  <si>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</si>
  <si>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</si>
  <si>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</si>
  <si>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</si>
  <si>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</si>
  <si>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</si>
  <si>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</si>
  <si>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</si>
  <si>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</si>
  <si>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</si>
  <si>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</si>
  <si>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</si>
  <si>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</si>
  <si>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</si>
  <si>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</si>
  <si>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</si>
  <si>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</si>
  <si>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</si>
  <si>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</si>
  <si>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</si>
  <si>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</si>
  <si>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</si>
  <si>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</si>
  <si>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</si>
  <si>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</si>
  <si>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</si>
  <si>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</si>
  <si>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</si>
  <si>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</si>
  <si>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</si>
  <si>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</si>
  <si>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</si>
  <si>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</si>
  <si>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</si>
  <si>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</si>
  <si>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</si>
  <si>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</si>
  <si>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</si>
  <si>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</si>
  <si>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</si>
  <si>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</si>
  <si>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</si>
  <si>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</si>
  <si>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</si>
  <si>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</si>
  <si>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</si>
  <si>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</si>
  <si>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</si>
  <si>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</si>
  <si>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</si>
  <si>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</si>
  <si>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</si>
  <si>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</si>
  <si>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</si>
  <si>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</si>
  <si>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</si>
  <si>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</si>
  <si>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</si>
  <si>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</si>
  <si>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</si>
  <si>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</si>
  <si>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</si>
  <si>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</si>
  <si>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</si>
  <si>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</si>
  <si>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</si>
  <si>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</si>
  <si>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</si>
  <si>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</si>
  <si>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</si>
  <si>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</si>
  <si>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</si>
  <si>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</si>
  <si>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</si>
  <si>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</si>
  <si>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</si>
  <si>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</si>
  <si>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</si>
  <si>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</si>
  <si>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</si>
  <si>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</si>
  <si>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</si>
  <si>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</si>
  <si>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</si>
  <si>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</si>
  <si>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</si>
  <si>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</si>
  <si>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</si>
  <si>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</si>
  <si>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</si>
  <si>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</si>
  <si>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</si>
  <si>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</si>
  <si>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</si>
  <si>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</si>
  <si>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</si>
  <si>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</si>
  <si>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</si>
  <si>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</si>
  <si>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</si>
  <si>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</si>
  <si>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</si>
  <si>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</si>
  <si>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</si>
  <si>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</si>
  <si>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</si>
  <si>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</si>
  <si>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</si>
  <si>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</si>
  <si>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</si>
  <si>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</si>
  <si>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</si>
  <si>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</si>
  <si>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</si>
  <si>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</si>
  <si>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</si>
  <si>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</si>
  <si>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</si>
  <si>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</si>
  <si>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</si>
  <si>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</si>
  <si>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</si>
  <si>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</si>
  <si>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</si>
  <si>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</si>
  <si>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</si>
  <si>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</si>
  <si>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</si>
  <si>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</si>
  <si>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</si>
  <si>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</si>
  <si>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</si>
  <si>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</si>
  <si>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</si>
  <si>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</si>
  <si>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</si>
  <si>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</si>
  <si>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</si>
  <si>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</si>
  <si>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</si>
  <si>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</si>
  <si>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</si>
  <si>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</si>
  <si>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</si>
  <si>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</si>
  <si>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</si>
  <si>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</si>
  <si>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</si>
  <si>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</si>
  <si>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</si>
  <si>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</si>
  <si>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</si>
  <si>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</si>
  <si>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</si>
  <si>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</si>
  <si>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</si>
  <si>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</si>
  <si>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</si>
  <si>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</si>
  <si>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</si>
  <si>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</si>
  <si>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</si>
  <si>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</si>
  <si>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</si>
  <si>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</si>
  <si>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</si>
  <si>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</si>
  <si>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</si>
  <si>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</si>
  <si>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</si>
  <si>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</si>
  <si>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</si>
  <si>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</si>
  <si>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</si>
  <si>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</si>
  <si>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</si>
  <si>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</si>
  <si>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</si>
  <si>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</si>
  <si>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</si>
  <si>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</si>
  <si>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</si>
  <si>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</si>
  <si>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</si>
  <si>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</si>
  <si>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</si>
  <si>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</si>
  <si>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</si>
  <si>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</si>
  <si>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</si>
  <si>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</si>
  <si>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</si>
  <si>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</si>
  <si>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</si>
  <si>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</si>
  <si>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</si>
  <si>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</si>
  <si>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</si>
  <si>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</si>
  <si>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</si>
  <si>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</si>
  <si>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</si>
  <si>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</si>
  <si>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</si>
  <si>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</si>
  <si>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</si>
  <si>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</si>
  <si>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</si>
  <si>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</si>
  <si>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</si>
  <si>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</si>
  <si>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</si>
  <si>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</si>
  <si>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</si>
  <si>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</si>
  <si>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</si>
  <si>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</si>
  <si>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</si>
  <si>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</si>
  <si>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</si>
  <si>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</si>
  <si>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</si>
  <si>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</si>
  <si>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</si>
  <si>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</si>
  <si>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</si>
  <si>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</si>
  <si>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</si>
  <si>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</si>
  <si>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</si>
  <si>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</si>
  <si>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</si>
  <si>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</si>
  <si>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</si>
  <si>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</si>
  <si>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</si>
  <si>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</si>
  <si>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</si>
  <si>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</si>
  <si>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</si>
  <si>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</si>
  <si>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</si>
  <si>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</si>
  <si>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</si>
  <si>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</si>
  <si>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</si>
  <si>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</si>
  <si>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</si>
  <si>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</si>
  <si>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</si>
  <si>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</si>
  <si>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</si>
  <si>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</si>
  <si>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</si>
  <si>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</si>
  <si>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</si>
  <si>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</si>
  <si>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</si>
  <si>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</si>
  <si>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</si>
  <si>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</si>
  <si>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</si>
  <si>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</si>
  <si>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</si>
  <si>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</si>
  <si>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</si>
  <si>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</si>
  <si>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</si>
  <si>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</si>
  <si>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</si>
  <si>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</si>
  <si>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</si>
  <si>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</si>
  <si>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</si>
  <si>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</si>
  <si>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</si>
  <si>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</si>
  <si>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</si>
  <si>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</si>
  <si>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</si>
  <si>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</si>
  <si>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</si>
  <si>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</si>
  <si>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</si>
  <si>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</si>
  <si>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</si>
  <si>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</si>
  <si>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</si>
  <si>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</si>
  <si>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</si>
  <si>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</si>
  <si>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</si>
  <si>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</si>
  <si>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</si>
  <si>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</si>
  <si>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</si>
  <si>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</si>
  <si>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</si>
  <si>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</si>
  <si>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</si>
  <si>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</si>
  <si>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</si>
  <si>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</si>
  <si>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</si>
  <si>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</si>
  <si>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</si>
  <si>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</si>
  <si>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</si>
  <si>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</si>
  <si>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</si>
  <si>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</si>
  <si>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</si>
  <si>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</si>
  <si>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</si>
  <si>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</si>
  <si>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</si>
  <si>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</si>
  <si>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</si>
  <si>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</si>
  <si>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</si>
  <si>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</si>
  <si>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</si>
  <si>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</si>
  <si>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</si>
  <si>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</si>
  <si>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</si>
  <si>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</si>
  <si>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</si>
  <si>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</si>
  <si>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</si>
  <si>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</si>
  <si>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</si>
  <si>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</si>
  <si>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</si>
  <si>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</si>
  <si>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</si>
  <si>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</si>
  <si>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</si>
  <si>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</si>
  <si>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</si>
  <si>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</si>
  <si>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</si>
  <si>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</si>
  <si>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</si>
  <si>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</si>
  <si>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</si>
  <si>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</si>
  <si>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</si>
  <si>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</si>
  <si>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</si>
  <si>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</si>
  <si>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</si>
  <si>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</si>
  <si>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</si>
  <si>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</si>
  <si>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</si>
  <si>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</si>
  <si>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</si>
  <si>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</si>
  <si>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</si>
  <si>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</si>
  <si>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</si>
  <si>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</si>
  <si>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</si>
  <si>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</si>
  <si>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</si>
  <si>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</si>
  <si>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</si>
  <si>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</si>
  <si>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</si>
  <si>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</si>
  <si>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</si>
  <si>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</si>
  <si>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</si>
  <si>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</si>
  <si>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</si>
  <si>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</si>
  <si>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</si>
  <si>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</si>
  <si>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</si>
  <si>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</si>
  <si>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</si>
  <si>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</si>
  <si>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</si>
  <si>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</si>
  <si>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</si>
  <si>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</si>
  <si>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</si>
  <si>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</si>
  <si>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</si>
  <si>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</si>
  <si>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</si>
  <si>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</si>
  <si>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</si>
  <si>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</si>
  <si>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</si>
  <si>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</si>
  <si>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</si>
  <si>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</si>
  <si>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</si>
  <si>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</si>
  <si>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</si>
  <si>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</si>
  <si>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</si>
  <si>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</si>
  <si>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</si>
  <si>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</si>
  <si>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</si>
  <si>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</si>
  <si>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</si>
  <si>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</si>
  <si>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</si>
  <si>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</si>
  <si>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</si>
  <si>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</si>
  <si>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</si>
  <si>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</si>
  <si>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</si>
  <si>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</si>
  <si>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</si>
  <si>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</si>
  <si>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</si>
  <si>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</si>
  <si>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</si>
  <si>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</si>
  <si>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</si>
  <si>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</si>
  <si>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</si>
  <si>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</si>
  <si>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</si>
  <si>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</si>
  <si>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</si>
  <si>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</si>
  <si>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</si>
  <si>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</si>
  <si>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</si>
  <si>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</si>
  <si>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</si>
  <si>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</si>
  <si>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</si>
  <si>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</si>
  <si>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</si>
  <si>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</si>
  <si>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</si>
  <si>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</si>
  <si>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</si>
  <si>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</si>
  <si>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</si>
  <si>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</si>
  <si>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</si>
  <si>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</si>
  <si>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</si>
  <si>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</si>
  <si>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</si>
  <si>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</si>
  <si>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</si>
  <si>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</si>
  <si>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</si>
  <si>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</si>
  <si>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</si>
  <si>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</si>
  <si>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</si>
  <si>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</si>
  <si>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</si>
  <si>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</si>
  <si>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</si>
  <si>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</si>
  <si>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</si>
  <si>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</si>
  <si>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</si>
  <si>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</si>
  <si>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</si>
  <si>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</si>
  <si>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</si>
  <si>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</si>
  <si>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</si>
  <si>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</si>
  <si>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</si>
  <si>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</si>
  <si>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</si>
  <si>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</si>
  <si>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</si>
  <si>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</si>
  <si>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</si>
  <si>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</si>
  <si>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</si>
  <si>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</si>
  <si>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</si>
  <si>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</si>
  <si>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</si>
  <si>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</si>
  <si>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</si>
  <si>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</si>
  <si>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</si>
  <si>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</si>
  <si>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</si>
  <si>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</si>
  <si>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</si>
  <si>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</si>
  <si>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</si>
  <si>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</si>
  <si>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</si>
  <si>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</si>
  <si>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</si>
  <si>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</si>
  <si>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</si>
  <si>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</si>
  <si>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</si>
  <si>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</si>
  <si>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</si>
  <si>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</si>
  <si>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</si>
  <si>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</si>
  <si>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</si>
  <si>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</si>
  <si>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</si>
  <si>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</si>
  <si>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</si>
  <si>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</si>
  <si>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</si>
  <si>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</si>
  <si>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</si>
  <si>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</si>
  <si>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</si>
  <si>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</si>
  <si>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</si>
  <si>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</si>
  <si>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</si>
  <si>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</si>
  <si>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</si>
  <si>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</si>
  <si>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</si>
  <si>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</si>
  <si>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</si>
  <si>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</si>
  <si>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</si>
  <si>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</si>
  <si>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</si>
  <si>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</si>
  <si>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</si>
  <si>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</si>
  <si>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</si>
  <si>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</si>
  <si>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</si>
  <si>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</si>
  <si>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</si>
  <si>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</si>
  <si>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</si>
  <si>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</si>
  <si>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</si>
  <si>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</si>
  <si>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</si>
  <si>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</si>
  <si>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</si>
  <si>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</si>
  <si>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</si>
  <si>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</si>
  <si>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</si>
  <si>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</si>
  <si>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</si>
  <si>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</si>
  <si>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</si>
  <si>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</si>
  <si>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</si>
  <si>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</si>
  <si>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</si>
  <si>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</si>
  <si>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</si>
  <si>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</si>
  <si>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</si>
  <si>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</si>
  <si>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</si>
  <si>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</si>
  <si>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</si>
  <si>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</si>
  <si>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</si>
  <si>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</si>
  <si>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</si>
  <si>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</si>
  <si>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</si>
  <si>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</si>
  <si>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</si>
  <si>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</si>
  <si>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</si>
  <si>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</si>
  <si>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</si>
  <si>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</si>
  <si>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</si>
  <si>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</si>
  <si>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</si>
  <si>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</si>
  <si>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</si>
  <si>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</si>
  <si>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</si>
  <si>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</si>
  <si>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</si>
  <si>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</si>
  <si>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</si>
  <si>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</si>
  <si>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</si>
  <si>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</si>
  <si>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</si>
  <si>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</si>
  <si>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</si>
  <si>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</si>
  <si>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</si>
  <si>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</si>
  <si>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</si>
  <si>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</si>
  <si>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</si>
  <si>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</si>
  <si>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</si>
  <si>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</si>
  <si>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</si>
  <si>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</si>
  <si>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</si>
  <si>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</si>
  <si>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</si>
  <si>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</si>
  <si>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</si>
  <si>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</si>
  <si>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</si>
  <si>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</si>
  <si>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</si>
  <si>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</si>
  <si>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</si>
  <si>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</si>
  <si>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</si>
  <si>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</si>
  <si>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</si>
  <si>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</si>
  <si>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</si>
  <si>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</si>
  <si>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</si>
  <si>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</si>
  <si>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</si>
  <si>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</si>
  <si>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</si>
  <si>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</si>
  <si>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</si>
  <si>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</si>
  <si>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</si>
  <si>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</si>
  <si>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</si>
  <si>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</si>
  <si>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</si>
  <si>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</si>
  <si>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</si>
  <si>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</si>
  <si>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</si>
  <si>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</si>
  <si>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</si>
  <si>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</si>
  <si>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</si>
  <si>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</si>
  <si>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</si>
  <si>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</si>
  <si>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</si>
  <si>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</si>
  <si>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</si>
  <si>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</si>
  <si>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</si>
  <si>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</si>
  <si>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</si>
  <si>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</si>
  <si>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</si>
  <si>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</si>
  <si>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</si>
  <si>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</si>
  <si>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</si>
  <si>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</si>
  <si>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</si>
  <si>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</si>
  <si>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</si>
  <si>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</si>
  <si>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</si>
  <si>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</si>
  <si>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</si>
  <si>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</si>
  <si>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</si>
  <si>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</si>
  <si>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</si>
  <si>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</si>
  <si>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</si>
  <si>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</si>
  <si>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</si>
  <si>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</si>
  <si>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</si>
  <si>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</si>
  <si>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</si>
  <si>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</si>
  <si>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</si>
  <si>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</si>
  <si>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</si>
  <si>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</si>
  <si>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</si>
  <si>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</si>
  <si>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</si>
  <si>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</si>
  <si>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</si>
  <si>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</si>
  <si>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</si>
  <si>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</si>
  <si>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</si>
  <si>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</si>
  <si>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</si>
  <si>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</si>
  <si>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</si>
  <si>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</si>
  <si>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</si>
  <si>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</si>
  <si>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</si>
  <si>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</si>
  <si>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</si>
  <si>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</si>
  <si>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</si>
  <si>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</si>
  <si>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</si>
  <si>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</si>
  <si>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</si>
  <si>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</si>
  <si>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</si>
  <si>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</si>
  <si>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</si>
  <si>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</si>
  <si>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</si>
  <si>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</si>
  <si>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</si>
  <si>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</si>
  <si>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</si>
  <si>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</si>
  <si>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</si>
  <si>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</si>
  <si>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</si>
  <si>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</si>
  <si>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</si>
  <si>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</si>
  <si>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</si>
  <si>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</si>
  <si>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</si>
  <si>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</si>
  <si>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</si>
  <si>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</si>
  <si>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</si>
  <si>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</si>
  <si>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</si>
  <si>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</si>
  <si>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</si>
  <si>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</si>
  <si>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</si>
  <si>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</si>
  <si>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</si>
  <si>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</si>
  <si>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</si>
  <si>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</si>
  <si>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</si>
  <si>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</si>
  <si>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</si>
  <si>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</si>
  <si>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</si>
  <si>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</si>
  <si>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</si>
  <si>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</si>
  <si>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</si>
  <si>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</si>
  <si>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</si>
  <si>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</si>
  <si>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</si>
  <si>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</si>
  <si>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</si>
  <si>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</si>
  <si>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</si>
  <si>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</si>
  <si>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</si>
  <si>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</si>
  <si>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</si>
  <si>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</si>
  <si>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</si>
  <si>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</si>
  <si>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</si>
  <si>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</si>
  <si>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</si>
  <si>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</si>
  <si>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</si>
  <si>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</si>
  <si>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</si>
  <si>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</si>
  <si>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</si>
  <si>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</si>
  <si>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</si>
  <si>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</si>
  <si>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</si>
  <si>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</si>
  <si>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</si>
  <si>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</si>
  <si>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</si>
  <si>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</si>
  <si>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</si>
  <si>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</si>
  <si>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</si>
  <si>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</si>
  <si>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</si>
  <si>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</si>
  <si>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</si>
  <si>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</si>
  <si>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</si>
  <si>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</si>
  <si>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</si>
  <si>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</si>
  <si>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</si>
  <si>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</si>
  <si>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</si>
  <si>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</si>
  <si>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</si>
  <si>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</si>
  <si>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</si>
  <si>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</si>
  <si>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</si>
  <si>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</si>
  <si>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</si>
  <si>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</si>
  <si>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</si>
  <si>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</si>
  <si>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</si>
  <si>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</si>
  <si>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</si>
  <si>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</si>
  <si>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</si>
  <si>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</si>
  <si>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</si>
  <si>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</si>
  <si>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</si>
  <si>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</si>
  <si>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</si>
  <si>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</si>
  <si>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</si>
  <si>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</si>
  <si>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</si>
  <si>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</si>
  <si>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</si>
  <si>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</si>
  <si>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</si>
  <si>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</si>
  <si>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</si>
  <si>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</si>
  <si>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</si>
  <si>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</si>
  <si>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</si>
  <si>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</si>
  <si>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</si>
  <si>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</si>
  <si>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</si>
  <si>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</si>
  <si>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</si>
  <si>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</si>
  <si>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</si>
  <si>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</si>
  <si>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</si>
  <si>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</si>
  <si>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</si>
  <si>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</si>
  <si>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</si>
  <si>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</si>
  <si>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</si>
  <si>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</si>
  <si>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</si>
  <si>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</si>
  <si>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</si>
  <si>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</si>
  <si>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</si>
  <si>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</si>
  <si>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</si>
  <si>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</si>
  <si>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</si>
  <si>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</si>
  <si>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</si>
  <si>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</si>
  <si>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</si>
  <si>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</si>
  <si>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</si>
  <si>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</si>
  <si>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</si>
  <si>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</si>
  <si>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</si>
  <si>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</si>
  <si>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</si>
  <si>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</si>
  <si>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</si>
  <si>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</si>
  <si>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</si>
  <si>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</si>
  <si>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</si>
  <si>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</si>
  <si>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</si>
  <si>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</si>
  <si>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</si>
  <si>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</si>
  <si>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</si>
  <si>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</si>
  <si>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</si>
  <si>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</si>
  <si>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</si>
  <si>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</si>
  <si>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</si>
  <si>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</si>
  <si>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</si>
  <si>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</si>
  <si>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</si>
  <si>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</si>
  <si>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</si>
  <si>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</si>
  <si>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</si>
  <si>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</si>
  <si>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</si>
  <si>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</si>
  <si>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</si>
  <si>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</si>
  <si>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</si>
  <si>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</si>
  <si>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</si>
  <si>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</si>
  <si>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</si>
  <si>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</si>
  <si>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</si>
  <si>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</si>
  <si>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</si>
  <si>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</si>
  <si>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</si>
  <si>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</si>
  <si>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</si>
  <si>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</si>
  <si>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</si>
  <si>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</si>
  <si>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</si>
  <si>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</si>
  <si>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</si>
  <si>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</si>
  <si>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</si>
  <si>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</si>
  <si>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</si>
  <si>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</si>
  <si>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</si>
  <si>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</si>
  <si>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</si>
  <si>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</si>
  <si>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</si>
  <si>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</si>
  <si>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</si>
  <si>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</si>
  <si>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</si>
  <si>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</si>
  <si>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</si>
  <si>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</si>
  <si>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</si>
  <si>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</si>
  <si>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</si>
  <si>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</si>
  <si>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</si>
  <si>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</si>
  <si>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</si>
  <si>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</si>
  <si>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</si>
  <si>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</si>
  <si>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</si>
  <si>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</si>
  <si>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</si>
  <si>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</si>
  <si>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</si>
  <si>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</si>
  <si>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</si>
  <si>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</si>
  <si>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</si>
  <si>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</si>
  <si>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</si>
  <si>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</si>
  <si>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</si>
  <si>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</si>
  <si>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</si>
  <si>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</si>
  <si>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</si>
  <si>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</si>
  <si>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</si>
  <si>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</si>
  <si>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</si>
  <si>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</si>
  <si>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</si>
  <si>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</si>
  <si>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</si>
  <si>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</si>
  <si>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</si>
  <si>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</si>
  <si>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</si>
  <si>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</si>
  <si>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</si>
  <si>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</si>
  <si>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</si>
  <si>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</si>
  <si>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</si>
  <si>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</si>
  <si>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</si>
  <si>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</si>
  <si>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</si>
  <si>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</si>
  <si>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</si>
  <si>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</si>
  <si>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</si>
  <si>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</si>
  <si>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</si>
  <si>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</si>
  <si>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</si>
  <si>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</si>
  <si>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</si>
  <si>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</si>
  <si>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</si>
  <si>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</si>
  <si>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</si>
  <si>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</si>
  <si>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</si>
  <si>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</si>
  <si>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</si>
  <si>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</si>
  <si>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</si>
  <si>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</si>
  <si>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</si>
  <si>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</si>
  <si>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</si>
  <si>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</si>
  <si>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</si>
  <si>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</si>
  <si>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</si>
  <si>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</si>
  <si>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</si>
  <si>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</si>
  <si>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</si>
  <si>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</si>
  <si>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</si>
  <si>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</si>
  <si>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</si>
  <si>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</si>
  <si>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</si>
  <si>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</si>
  <si>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</si>
  <si>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</si>
  <si>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</si>
  <si>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</si>
  <si>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</si>
  <si>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</si>
  <si>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</si>
  <si>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</si>
  <si>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</si>
  <si>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</si>
  <si>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</si>
  <si>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</si>
  <si>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</si>
  <si>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</si>
  <si>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</si>
  <si>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</si>
  <si>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</si>
  <si>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</si>
  <si>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</si>
  <si>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</si>
  <si>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</si>
  <si>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</si>
  <si>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</si>
  <si>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</si>
  <si>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</si>
  <si>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</si>
  <si>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</si>
  <si>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</si>
  <si>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</si>
  <si>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</si>
  <si>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</si>
  <si>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</si>
  <si>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</si>
  <si>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</si>
  <si>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</si>
  <si>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</si>
  <si>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</si>
  <si>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</si>
  <si>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</si>
  <si>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</si>
  <si>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</si>
  <si>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</si>
  <si>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</si>
  <si>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</si>
  <si>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</si>
  <si>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</si>
  <si>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</si>
  <si>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</si>
  <si>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</si>
  <si>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</si>
  <si>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</si>
  <si>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</si>
  <si>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</si>
  <si>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</si>
  <si>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</si>
  <si>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</si>
  <si>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</si>
  <si>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</si>
  <si>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</si>
  <si>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</si>
  <si>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</si>
  <si>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</si>
  <si>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</si>
  <si>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</si>
  <si>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</si>
  <si>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</si>
  <si>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</si>
  <si>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</si>
  <si>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</si>
  <si>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</si>
  <si>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</si>
  <si>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</si>
  <si>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</si>
  <si>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</si>
  <si>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</si>
  <si>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</si>
  <si>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</si>
  <si>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</si>
  <si>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</si>
  <si>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</si>
  <si>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</si>
  <si>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</si>
  <si>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</si>
  <si>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</si>
  <si>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</si>
  <si>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</si>
  <si>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</si>
  <si>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</si>
  <si>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</si>
  <si>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</si>
  <si>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</si>
  <si>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</si>
  <si>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</si>
  <si>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</si>
  <si>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</si>
  <si>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</si>
  <si>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</si>
  <si>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</si>
  <si>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</si>
  <si>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</si>
  <si>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</si>
  <si>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</si>
  <si>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</si>
  <si>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</si>
  <si>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</si>
  <si>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</si>
  <si>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</si>
  <si>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</si>
  <si>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</si>
  <si>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</si>
  <si>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</si>
  <si>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</si>
  <si>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</si>
  <si>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</si>
  <si>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</si>
  <si>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</si>
  <si>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</si>
  <si>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</si>
  <si>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</si>
  <si>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</si>
  <si>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</si>
  <si>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</si>
  <si>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</si>
  <si>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</si>
  <si>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</si>
  <si>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</si>
  <si>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</si>
  <si>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</si>
  <si>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</si>
  <si>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</si>
  <si>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</si>
  <si>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</si>
  <si>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</si>
  <si>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</si>
  <si>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</si>
  <si>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</si>
  <si>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</si>
  <si>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</si>
  <si>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</si>
  <si>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</si>
  <si>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</si>
  <si>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</si>
  <si>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</si>
  <si>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</si>
  <si>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</si>
  <si>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</si>
  <si>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</si>
  <si>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</si>
  <si>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</si>
  <si>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</si>
  <si>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</si>
  <si>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</si>
  <si>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</si>
  <si>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</si>
  <si>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</si>
  <si>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</si>
  <si>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</si>
  <si>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</si>
  <si>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</si>
  <si>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</si>
  <si>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</si>
  <si>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</si>
  <si>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</si>
  <si>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</si>
  <si>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</si>
  <si>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</si>
  <si>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</si>
  <si>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</si>
  <si>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</si>
  <si>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</si>
  <si>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</si>
  <si>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</si>
  <si>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</si>
  <si>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</si>
  <si>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</si>
  <si>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</si>
  <si>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</si>
  <si>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</si>
  <si>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</si>
  <si>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</si>
  <si>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</si>
  <si>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</si>
  <si>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</si>
  <si>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</si>
  <si>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</si>
  <si>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</si>
  <si>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</si>
  <si>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</si>
  <si>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</si>
  <si>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</si>
  <si>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</si>
  <si>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</si>
  <si>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</si>
  <si>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</si>
  <si>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</si>
  <si>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</si>
  <si>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</si>
  <si>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</si>
  <si>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</si>
  <si>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</si>
  <si>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</si>
  <si>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</si>
  <si>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</si>
  <si>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</si>
  <si>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</si>
  <si>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</si>
  <si>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</si>
  <si>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</si>
  <si>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</si>
  <si>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</si>
  <si>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</si>
  <si>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</si>
  <si>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</si>
  <si>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</si>
  <si>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</si>
  <si>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</si>
  <si>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</si>
  <si>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</si>
  <si>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</si>
  <si>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</si>
  <si>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</si>
  <si>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</si>
  <si>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</si>
  <si>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</si>
  <si>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</si>
  <si>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</si>
  <si>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</si>
  <si>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</si>
  <si>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</si>
  <si>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</si>
  <si>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</si>
  <si>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</si>
  <si>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</si>
  <si>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</si>
  <si>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</si>
  <si>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</si>
  <si>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</si>
  <si>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</si>
  <si>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</si>
  <si>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</si>
  <si>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</si>
  <si>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</si>
  <si>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</si>
  <si>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</si>
  <si>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</si>
  <si>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</si>
  <si>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</si>
  <si>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</si>
  <si>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</si>
  <si>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</si>
  <si>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</si>
  <si>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</si>
  <si>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</si>
  <si>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</si>
  <si>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</si>
  <si>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</si>
  <si>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</si>
  <si>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</si>
  <si>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</si>
  <si>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</si>
  <si>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</si>
  <si>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</si>
  <si>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</si>
  <si>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</si>
  <si>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</si>
  <si>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</si>
  <si>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</si>
  <si>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</si>
  <si>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</si>
  <si>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</si>
  <si>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</si>
  <si>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</si>
  <si>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</si>
  <si>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</si>
  <si>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</si>
  <si>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</si>
  <si>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</si>
  <si>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</si>
  <si>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</si>
  <si>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</si>
  <si>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</si>
  <si>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</si>
  <si>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</si>
  <si>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</si>
  <si>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</si>
  <si>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</si>
  <si>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</si>
  <si>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</si>
  <si>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</si>
  <si>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</si>
  <si>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</si>
  <si>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</si>
  <si>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</si>
  <si>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</si>
  <si>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</si>
  <si>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</si>
  <si>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</si>
  <si>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</si>
  <si>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</si>
  <si>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</si>
  <si>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</si>
  <si>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</si>
  <si>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</si>
  <si>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</si>
  <si>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</si>
  <si>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</si>
  <si>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</si>
  <si>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</si>
  <si>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</si>
  <si>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</si>
  <si>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</si>
  <si>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</si>
  <si>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</si>
  <si>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</si>
  <si>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</si>
  <si>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</si>
  <si>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</si>
  <si>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</si>
  <si>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</si>
  <si>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</si>
  <si>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</si>
  <si>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</si>
  <si>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</si>
  <si>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</si>
  <si>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</si>
  <si>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</si>
  <si>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</si>
  <si>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</si>
  <si>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</si>
  <si>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</si>
  <si>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</si>
  <si>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</si>
  <si>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</si>
  <si>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</si>
  <si>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</si>
  <si>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</si>
  <si>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</si>
  <si>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</si>
  <si>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</si>
  <si>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</si>
  <si>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</si>
  <si>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</si>
  <si>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</si>
  <si>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</si>
  <si>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</si>
  <si>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</si>
  <si>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</si>
  <si>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</si>
  <si>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</si>
  <si>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</si>
  <si>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</si>
  <si>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</si>
  <si>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</si>
  <si>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</si>
  <si>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</si>
  <si>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</si>
  <si>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</si>
  <si>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</si>
  <si>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</si>
  <si>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</si>
  <si>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</si>
  <si>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</si>
  <si>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</si>
  <si>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</si>
  <si>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</si>
  <si>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</si>
  <si>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</si>
  <si>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</si>
  <si>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</si>
  <si>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</si>
  <si>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</si>
  <si>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</si>
  <si>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</si>
  <si>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</si>
  <si>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</si>
  <si>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</si>
  <si>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</si>
  <si>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</si>
  <si>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</si>
  <si>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</si>
  <si>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</si>
  <si>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</si>
  <si>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</si>
  <si>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</si>
  <si>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</si>
  <si>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</si>
  <si>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</si>
  <si>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</si>
  <si>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</si>
  <si>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</si>
  <si>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</si>
  <si>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</si>
  <si>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</si>
  <si>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</si>
  <si>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</si>
  <si>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</si>
  <si>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</si>
  <si>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</si>
  <si>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</si>
  <si>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</si>
  <si>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</si>
  <si>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</si>
  <si>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</si>
  <si>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</si>
  <si>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</si>
  <si>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</si>
  <si>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</si>
  <si>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</si>
  <si>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</si>
  <si>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</si>
  <si>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</si>
  <si>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</si>
  <si>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</si>
  <si>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</si>
  <si>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</si>
  <si>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</si>
  <si>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</si>
  <si>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</si>
  <si>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</si>
  <si>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</si>
  <si>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</si>
  <si>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</si>
  <si>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</si>
  <si>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</si>
  <si>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</si>
  <si>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</si>
  <si>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</si>
  <si>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</si>
  <si>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</si>
  <si>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</si>
  <si>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</si>
  <si>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</si>
  <si>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</si>
  <si>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</si>
  <si>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</si>
  <si>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</si>
  <si>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</si>
  <si>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</si>
  <si>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</si>
  <si>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</si>
  <si>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</si>
  <si>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</si>
  <si>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</si>
  <si>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</si>
  <si>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</si>
  <si>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</si>
  <si>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</si>
  <si>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</si>
  <si>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</si>
  <si>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</si>
  <si>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</si>
  <si>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</si>
  <si>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</si>
  <si>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</si>
  <si>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</si>
  <si>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</si>
  <si>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</si>
  <si>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</si>
  <si>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</si>
  <si>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</si>
  <si>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</si>
  <si>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</si>
  <si>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</si>
  <si>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</si>
  <si>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</si>
  <si>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</si>
  <si>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</si>
  <si>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</si>
  <si>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</si>
  <si>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</si>
  <si>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</si>
  <si>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</si>
  <si>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</si>
  <si>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</si>
  <si>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</si>
  <si>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</si>
  <si>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</si>
  <si>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</si>
  <si>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</si>
  <si>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</si>
  <si>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</si>
  <si>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</si>
  <si>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</si>
  <si>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</si>
  <si>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</si>
  <si>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</si>
  <si>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</si>
  <si>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</si>
  <si>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</si>
  <si>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</si>
  <si>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</si>
  <si>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</si>
  <si>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</si>
  <si>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</si>
  <si>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</si>
  <si>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</si>
  <si>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</si>
  <si>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</si>
  <si>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</si>
  <si>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</si>
  <si>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</si>
  <si>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</si>
  <si>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</si>
  <si>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</si>
  <si>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</si>
  <si>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</si>
  <si>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</si>
  <si>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</si>
  <si>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</si>
  <si>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</si>
  <si>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</si>
  <si>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</si>
  <si>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</si>
  <si>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</si>
  <si>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</si>
  <si>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</si>
  <si>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</si>
  <si>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</si>
  <si>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</si>
  <si>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</si>
  <si>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</si>
  <si>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</si>
  <si>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</si>
  <si>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</si>
  <si>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</si>
  <si>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</si>
  <si>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</si>
  <si>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</si>
  <si>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</si>
  <si>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</si>
  <si>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</si>
  <si>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</si>
  <si>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</si>
  <si>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</si>
  <si>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</si>
  <si>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</si>
  <si>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</si>
  <si>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</si>
  <si>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</si>
  <si>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</si>
  <si>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</si>
  <si>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</si>
  <si>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</si>
  <si>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</si>
  <si>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</si>
  <si>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</si>
  <si>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</si>
  <si>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</si>
  <si>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</si>
  <si>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</si>
  <si>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</si>
  <si>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</si>
  <si>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</si>
  <si>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</si>
  <si>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</si>
  <si>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</si>
  <si>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</si>
  <si>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</si>
  <si>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</si>
  <si>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</si>
  <si>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</si>
  <si>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</si>
  <si>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</si>
  <si>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</si>
  <si>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</si>
  <si>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</si>
  <si>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</si>
  <si>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</si>
  <si>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</si>
  <si>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</si>
  <si>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</si>
  <si>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</si>
  <si>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</si>
  <si>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</si>
  <si>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</si>
  <si>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</si>
  <si>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</si>
  <si>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</si>
  <si>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</si>
  <si>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</si>
  <si>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</si>
  <si>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</si>
  <si>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</si>
  <si>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</si>
  <si>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</si>
  <si>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</si>
  <si>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</si>
  <si>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</si>
  <si>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</si>
  <si>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</si>
  <si>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</si>
  <si>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</si>
  <si>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</si>
  <si>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</si>
  <si>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</si>
  <si>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</si>
  <si>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</si>
  <si>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</si>
  <si>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</si>
  <si>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</si>
  <si>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</si>
  <si>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</si>
  <si>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</si>
  <si>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</si>
  <si>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</si>
  <si>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</si>
  <si>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</si>
  <si>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</si>
  <si>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</si>
  <si>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</si>
  <si>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</si>
  <si>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</si>
  <si>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</si>
  <si>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</si>
  <si>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</si>
  <si>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</si>
  <si>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</si>
  <si>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</si>
  <si>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</si>
  <si>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</si>
  <si>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</si>
  <si>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</si>
  <si>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</si>
  <si>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</si>
  <si>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</si>
  <si>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</si>
  <si>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</si>
  <si>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</si>
  <si>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</si>
  <si>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</si>
  <si>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</si>
  <si>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</si>
  <si>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</si>
  <si>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</si>
  <si>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</si>
  <si>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</si>
  <si>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</si>
  <si>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</si>
  <si>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</si>
  <si>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</si>
  <si>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</si>
  <si>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</si>
  <si>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</si>
  <si>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</si>
  <si>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</si>
  <si>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</si>
  <si>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</si>
  <si>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</si>
  <si>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</si>
  <si>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</si>
  <si>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</si>
  <si>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</si>
  <si>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</si>
  <si>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</si>
  <si>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</si>
  <si>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</si>
  <si>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</si>
  <si>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</si>
  <si>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</si>
  <si>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</si>
  <si>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</si>
  <si>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</si>
  <si>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</si>
  <si>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</si>
  <si>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</si>
  <si>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</si>
  <si>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</si>
  <si>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</si>
  <si>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</si>
  <si>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</si>
  <si>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</si>
  <si>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</si>
  <si>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</si>
  <si>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</si>
  <si>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</si>
  <si>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</si>
  <si>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</si>
  <si>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</si>
  <si>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</si>
  <si>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</si>
  <si>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</si>
  <si>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</si>
  <si>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</si>
  <si>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</si>
  <si>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</si>
  <si>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</si>
  <si>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</si>
  <si>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</si>
  <si>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</si>
  <si>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</si>
  <si>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</si>
  <si>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</si>
  <si>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</si>
  <si>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</si>
  <si>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</si>
  <si>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</si>
  <si>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</si>
  <si>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</si>
  <si>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</si>
  <si>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</si>
  <si>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</si>
  <si>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</si>
  <si>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</si>
  <si>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</si>
  <si>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</si>
  <si>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</si>
  <si>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</si>
  <si>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</si>
  <si>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</si>
  <si>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</si>
  <si>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</si>
  <si>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</si>
  <si>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</si>
  <si>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</si>
  <si>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</si>
  <si>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</si>
  <si>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</si>
  <si>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</si>
  <si>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</si>
  <si>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</si>
  <si>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</si>
  <si>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</si>
  <si>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</si>
  <si>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</si>
  <si>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</si>
  <si>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</si>
  <si>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</si>
  <si>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</si>
  <si>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</si>
  <si>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</si>
  <si>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</si>
  <si>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</si>
  <si>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</si>
  <si>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</si>
  <si>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</si>
  <si>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</si>
  <si>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</si>
  <si>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</si>
  <si>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</si>
  <si>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</si>
  <si>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</si>
  <si>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</si>
  <si>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</si>
  <si>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</si>
  <si>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</si>
  <si>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</si>
  <si>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</si>
  <si>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</si>
  <si>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</si>
  <si>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</si>
  <si>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</si>
  <si>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</si>
  <si>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</si>
  <si>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</si>
  <si>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</si>
  <si>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</si>
  <si>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</si>
  <si>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</si>
  <si>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</si>
  <si>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</si>
  <si>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</si>
  <si>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</si>
  <si>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</si>
  <si>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</si>
  <si>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</si>
  <si>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</si>
  <si>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</si>
  <si>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</si>
  <si>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</si>
  <si>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</si>
  <si>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</si>
  <si>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</si>
  <si>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</si>
  <si>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</si>
  <si>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</si>
  <si>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</si>
  <si>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</si>
  <si>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</si>
  <si>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</si>
  <si>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</si>
  <si>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</si>
  <si>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</si>
  <si>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</si>
  <si>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</si>
  <si>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</si>
  <si>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</si>
  <si>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</si>
  <si>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</si>
  <si>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</si>
  <si>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</si>
  <si>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</si>
  <si>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</si>
  <si>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</si>
  <si>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</si>
  <si>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</si>
  <si>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</si>
  <si>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</si>
  <si>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</si>
  <si>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</si>
  <si>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</si>
  <si>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</si>
  <si>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</si>
  <si>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</si>
  <si>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</si>
  <si>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</si>
  <si>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</si>
  <si>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</si>
  <si>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</si>
  <si>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</si>
  <si>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</si>
  <si>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</si>
  <si>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</si>
  <si>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</si>
  <si>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</si>
  <si>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</si>
  <si>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</si>
  <si>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</si>
  <si>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</si>
  <si>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</si>
  <si>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</si>
  <si>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</si>
  <si>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</si>
  <si>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</si>
  <si>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</si>
  <si>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</si>
  <si>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</si>
  <si>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</si>
  <si>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</si>
  <si>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</si>
  <si>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</si>
  <si>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</si>
  <si>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</si>
  <si>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</si>
  <si>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</si>
  <si>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</si>
  <si>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</si>
  <si>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</si>
  <si>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</si>
  <si>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</si>
  <si>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</si>
  <si>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</si>
  <si>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</si>
  <si>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</si>
  <si>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</si>
  <si>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</si>
  <si>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</si>
  <si>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</si>
  <si>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</si>
  <si>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</si>
  <si>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</si>
  <si>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</si>
  <si>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</si>
  <si>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</si>
  <si>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</si>
  <si>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</si>
  <si>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</si>
  <si>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</si>
  <si>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</si>
  <si>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</si>
  <si>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</si>
  <si>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</si>
  <si>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</si>
  <si>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</si>
  <si>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</si>
  <si>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</si>
  <si>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</si>
  <si>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</si>
  <si>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</si>
  <si>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</si>
  <si>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</si>
  <si>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</si>
  <si>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</si>
  <si>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</si>
  <si>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</si>
  <si>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</si>
  <si>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</si>
  <si>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</si>
  <si>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</si>
  <si>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</si>
  <si>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</si>
  <si>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</si>
  <si>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</si>
  <si>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</si>
  <si>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</si>
  <si>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</si>
  <si>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</si>
  <si>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</si>
  <si>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</si>
  <si>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</si>
  <si>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</si>
  <si>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</si>
  <si>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</si>
  <si>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</si>
  <si>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</si>
  <si>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</si>
  <si>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</si>
  <si>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</si>
  <si>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</si>
  <si>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</si>
  <si>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</si>
  <si>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</si>
  <si>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</si>
  <si>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</si>
  <si>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</si>
  <si>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</si>
  <si>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</si>
  <si>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</si>
  <si>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</si>
  <si>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</si>
  <si>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</si>
  <si>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</si>
  <si>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</si>
  <si>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</si>
  <si>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</si>
  <si>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</si>
  <si>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</si>
  <si>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</si>
  <si>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</si>
  <si>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</si>
  <si>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</si>
  <si>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</si>
  <si>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</si>
  <si>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</si>
  <si>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</si>
  <si>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</si>
  <si>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</si>
  <si>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</si>
  <si>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</si>
  <si>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</si>
  <si>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</si>
  <si>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</si>
  <si>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</si>
  <si>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</si>
  <si>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</si>
  <si>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</si>
  <si>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</si>
  <si>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</si>
  <si>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</si>
  <si>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</si>
  <si>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</si>
  <si>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</si>
  <si>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</si>
  <si>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</si>
  <si>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</si>
  <si>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</si>
  <si>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</si>
  <si>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</si>
  <si>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</si>
  <si>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</si>
  <si>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</si>
  <si>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</si>
  <si>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</si>
  <si>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</si>
  <si>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</si>
  <si>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</si>
  <si>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</si>
  <si>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</si>
  <si>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</si>
  <si>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</si>
  <si>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</si>
  <si>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</si>
  <si>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</si>
  <si>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</si>
  <si>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</si>
  <si>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</si>
  <si>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</si>
  <si>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</si>
  <si>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</si>
  <si>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</si>
  <si>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</si>
  <si>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</si>
  <si>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</si>
  <si>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</si>
  <si>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</si>
  <si>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</si>
  <si>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</si>
  <si>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</si>
  <si>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</si>
  <si>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</si>
  <si>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</si>
  <si>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</si>
  <si>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</si>
  <si>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</si>
  <si>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</si>
  <si>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</si>
  <si>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</si>
  <si>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</si>
  <si>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</si>
  <si>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</si>
  <si>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</si>
  <si>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</si>
  <si>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</si>
  <si>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</si>
  <si>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</si>
  <si>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</si>
  <si>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</si>
  <si>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</si>
  <si>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</si>
  <si>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</si>
  <si>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</si>
  <si>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</si>
  <si>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</si>
  <si>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</si>
  <si>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</si>
  <si>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</si>
  <si>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</si>
  <si>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</si>
  <si>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</si>
  <si>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</si>
  <si>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</si>
  <si>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</si>
  <si>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</si>
  <si>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</si>
  <si>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</si>
  <si>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</si>
  <si>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</si>
  <si>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</si>
  <si>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</si>
  <si>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</si>
  <si>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</si>
  <si>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</si>
  <si>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</si>
  <si>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</si>
  <si>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</si>
  <si>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</si>
  <si>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</si>
  <si>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</si>
  <si>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</si>
  <si>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</si>
  <si>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</si>
  <si>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</si>
  <si>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</si>
  <si>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</si>
  <si>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</si>
  <si>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</si>
  <si>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</si>
  <si>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</si>
  <si>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</si>
  <si>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</si>
  <si>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</si>
  <si>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</si>
  <si>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</si>
  <si>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</si>
  <si>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</si>
  <si>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</si>
  <si>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</si>
  <si>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</si>
  <si>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</si>
  <si>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</si>
  <si>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</si>
  <si>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</si>
  <si>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</si>
  <si>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</si>
  <si>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</si>
  <si>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</si>
  <si>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</si>
  <si>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</si>
  <si>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</si>
  <si>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</si>
  <si>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</si>
  <si>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</si>
  <si>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</si>
  <si>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</si>
  <si>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</si>
  <si>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</si>
  <si>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</si>
  <si>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</si>
  <si>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</si>
  <si>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</si>
  <si>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</si>
  <si>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</si>
  <si>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</si>
  <si>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</si>
  <si>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</si>
  <si>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</si>
  <si>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</si>
  <si>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</si>
  <si>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</si>
  <si>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</si>
  <si>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</si>
  <si>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</si>
  <si>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</si>
  <si>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</si>
  <si>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</si>
  <si>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</si>
  <si>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</si>
  <si>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</si>
  <si>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</si>
  <si>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</si>
  <si>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</si>
  <si>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</si>
  <si>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</si>
  <si>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</si>
  <si>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</si>
  <si>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</si>
  <si>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</si>
  <si>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</si>
  <si>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</si>
  <si>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</si>
  <si>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</si>
  <si>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</si>
  <si>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</si>
  <si>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</si>
  <si>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</si>
  <si>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</si>
  <si>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</si>
  <si>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</si>
  <si>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</si>
  <si>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</si>
  <si>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</si>
  <si>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</si>
  <si>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</si>
  <si>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</si>
  <si>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</si>
  <si>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</si>
  <si>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</si>
  <si>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</si>
  <si>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</si>
  <si>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</si>
  <si>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</si>
  <si>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</si>
  <si>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</si>
  <si>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</si>
  <si>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</si>
  <si>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</si>
  <si>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</si>
  <si>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</si>
  <si>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</si>
  <si>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</si>
  <si>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</si>
  <si>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</si>
  <si>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</si>
  <si>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</si>
  <si>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</si>
  <si>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</si>
  <si>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</si>
  <si>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</si>
  <si>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</si>
  <si>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</si>
  <si>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</si>
  <si>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</si>
  <si>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</si>
  <si>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</si>
  <si>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</si>
  <si>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</si>
  <si>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</si>
  <si>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</si>
  <si>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</si>
  <si>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</si>
  <si>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</si>
  <si>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</si>
  <si>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</si>
  <si>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</si>
  <si>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</si>
  <si>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</si>
  <si>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</si>
  <si>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</si>
  <si>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</si>
  <si>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</si>
  <si>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</si>
  <si>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</si>
  <si>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</si>
  <si>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</si>
  <si>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</si>
  <si>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</si>
  <si>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</si>
  <si>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</si>
  <si>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</si>
  <si>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</si>
  <si>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</si>
  <si>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</si>
  <si>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</si>
  <si>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</si>
  <si>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</si>
  <si>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</si>
  <si>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</si>
  <si>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</si>
  <si>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</si>
  <si>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</si>
  <si>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</si>
  <si>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</si>
  <si>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</si>
  <si>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</si>
  <si>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</si>
  <si>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</si>
  <si>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</si>
  <si>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</si>
  <si>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</si>
  <si>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</si>
  <si>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</si>
  <si>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</si>
  <si>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</si>
  <si>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</si>
  <si>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</si>
  <si>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</si>
  <si>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</si>
  <si>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</si>
  <si>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</si>
  <si>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</si>
  <si>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</si>
  <si>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</si>
  <si>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</si>
  <si>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</si>
  <si>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</si>
  <si>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</si>
  <si>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</si>
  <si>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</si>
  <si>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</si>
  <si>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</si>
  <si>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</si>
  <si>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</si>
  <si>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</si>
  <si>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</si>
  <si>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</si>
  <si>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</si>
  <si>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</si>
  <si>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</si>
  <si>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</si>
  <si>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</si>
  <si>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</si>
  <si>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</si>
  <si>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</si>
  <si>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</si>
  <si>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</si>
  <si>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</si>
  <si>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</si>
  <si>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</si>
  <si>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</si>
  <si>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</si>
  <si>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</si>
  <si>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</si>
  <si>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</si>
  <si>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</si>
  <si>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</si>
  <si>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</si>
  <si>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</si>
  <si>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</si>
  <si>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</si>
  <si>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</si>
  <si>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</si>
  <si>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</si>
  <si>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</si>
  <si>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</si>
  <si>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</si>
  <si>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</si>
  <si>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</si>
  <si>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</si>
  <si>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</si>
  <si>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</si>
  <si>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</si>
  <si>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</si>
  <si>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</si>
  <si>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</si>
  <si>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</si>
  <si>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</si>
  <si>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</si>
  <si>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</si>
  <si>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</si>
  <si>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</si>
  <si>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</si>
  <si>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</si>
  <si>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</si>
  <si>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</si>
  <si>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</si>
  <si>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</si>
  <si>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</si>
  <si>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</si>
  <si>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</si>
  <si>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</si>
  <si>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</si>
  <si>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</si>
  <si>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</si>
  <si>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</si>
  <si>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</si>
  <si>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</si>
  <si>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</si>
  <si>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</si>
  <si>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</si>
  <si>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</si>
  <si>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</si>
  <si>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</si>
  <si>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</si>
  <si>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</si>
  <si>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</si>
  <si>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</si>
  <si>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</si>
  <si>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</si>
  <si>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</si>
  <si>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</si>
  <si>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</si>
  <si>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</si>
  <si>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</si>
  <si>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</si>
  <si>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</si>
  <si>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</si>
  <si>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</si>
  <si>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</si>
  <si>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</si>
  <si>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</si>
  <si>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</si>
  <si>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</si>
  <si>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</si>
  <si>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</si>
  <si>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</si>
  <si>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</si>
  <si>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</si>
  <si>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</si>
  <si>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</si>
  <si>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</si>
  <si>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</si>
  <si>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</si>
  <si>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</si>
  <si>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</si>
  <si>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</si>
  <si>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</si>
  <si>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</si>
  <si>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</si>
  <si>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</si>
  <si>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</si>
  <si>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</si>
  <si>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</si>
  <si>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</si>
  <si>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</si>
  <si>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</si>
  <si>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</si>
  <si>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</si>
  <si>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</si>
  <si>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</si>
  <si>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</si>
  <si>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</si>
  <si>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</si>
  <si>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</si>
  <si>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</si>
  <si>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</si>
  <si>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</si>
  <si>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</si>
  <si>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</si>
  <si>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</si>
  <si>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</si>
  <si>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</si>
  <si>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</si>
  <si>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</si>
  <si>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</si>
  <si>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</si>
  <si>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</si>
  <si>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</si>
  <si>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</si>
  <si>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</si>
  <si>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</si>
  <si>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</si>
  <si>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</si>
  <si>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</si>
  <si>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</si>
  <si>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</si>
  <si>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</si>
  <si>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</si>
  <si>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</si>
  <si>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</si>
  <si>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</si>
  <si>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</si>
  <si>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</si>
  <si>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</si>
  <si>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</si>
  <si>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</si>
  <si>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</si>
  <si>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</si>
  <si>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</si>
  <si>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</si>
  <si>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</si>
  <si>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</si>
  <si>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</si>
  <si>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</si>
  <si>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</si>
  <si>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</si>
  <si>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</si>
  <si>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</si>
  <si>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</si>
  <si>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</si>
  <si>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</si>
  <si>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</si>
  <si>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</si>
  <si>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</si>
  <si>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</si>
  <si>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</si>
  <si>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</si>
  <si>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</si>
  <si>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</si>
  <si>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</si>
  <si>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</si>
  <si>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</si>
  <si>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</si>
  <si>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</si>
  <si>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</si>
  <si>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</si>
  <si>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</si>
  <si>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</si>
  <si>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</si>
  <si>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</si>
  <si>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</si>
  <si>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</si>
  <si>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</si>
  <si>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</si>
  <si>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</si>
  <si>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</si>
  <si>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</si>
  <si>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</si>
  <si>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</si>
  <si>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</si>
  <si>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</si>
  <si>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</si>
  <si>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</si>
  <si>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</si>
  <si>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</si>
  <si>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</si>
  <si>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</si>
  <si>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</si>
  <si>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</si>
  <si>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</si>
  <si>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</si>
  <si>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</si>
  <si>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</si>
  <si>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</si>
  <si>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</si>
  <si>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</si>
  <si>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</si>
  <si>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</si>
  <si>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</si>
  <si>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</si>
  <si>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</si>
  <si>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</si>
  <si>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</si>
  <si>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</si>
  <si>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</si>
  <si>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</si>
  <si>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</si>
  <si>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</si>
  <si>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</si>
  <si>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</si>
  <si>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</si>
  <si>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</si>
  <si>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</si>
  <si>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</si>
  <si>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</si>
  <si>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</si>
  <si>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</si>
  <si>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</si>
  <si>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</si>
  <si>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</si>
  <si>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</si>
  <si>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</si>
  <si>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</si>
  <si>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</si>
  <si>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</si>
  <si>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</si>
  <si>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</si>
  <si>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</si>
  <si>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</si>
  <si>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</si>
  <si>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</si>
  <si>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</si>
  <si>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</si>
  <si>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</si>
  <si>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</si>
  <si>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</si>
  <si>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</si>
  <si>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</si>
  <si>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</si>
  <si>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</si>
  <si>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</si>
  <si>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</si>
  <si>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</si>
  <si>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</si>
  <si>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</si>
  <si>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</si>
  <si>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</si>
  <si>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</si>
  <si>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</si>
  <si>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</si>
  <si>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</si>
  <si>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</si>
  <si>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</si>
  <si>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</si>
  <si>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</si>
  <si>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</si>
  <si>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</si>
  <si>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</si>
  <si>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</si>
  <si>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</si>
  <si>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</si>
  <si>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</si>
  <si>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</si>
  <si>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</si>
  <si>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</si>
  <si>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</si>
  <si>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</si>
  <si>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</si>
  <si>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</si>
  <si>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</si>
  <si>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</si>
  <si>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</si>
  <si>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</si>
  <si>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</si>
  <si>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</si>
  <si>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</si>
  <si>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</si>
  <si>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</si>
  <si>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</si>
  <si>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</si>
  <si>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</si>
  <si>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</si>
  <si>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</si>
  <si>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</si>
  <si>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</si>
  <si>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</si>
  <si>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</si>
  <si>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</si>
  <si>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</si>
  <si>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</si>
  <si>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</si>
  <si>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</si>
  <si>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</si>
  <si>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</si>
  <si>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</si>
  <si>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</si>
  <si>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</si>
  <si>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</si>
  <si>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</si>
  <si>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</si>
  <si>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</si>
  <si>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</si>
  <si>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</si>
  <si>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</si>
  <si>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</si>
  <si>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</si>
  <si>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</si>
  <si>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</si>
  <si>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</si>
  <si>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</si>
  <si>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</si>
  <si>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</si>
  <si>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</si>
  <si>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</si>
  <si>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</si>
  <si>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</si>
  <si>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</si>
  <si>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</si>
  <si>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</si>
  <si>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</si>
  <si>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</si>
  <si>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</si>
  <si>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</si>
  <si>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</si>
  <si>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</si>
  <si>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</si>
  <si>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</si>
  <si>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</si>
  <si>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</si>
  <si>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</si>
  <si>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</si>
  <si>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</si>
  <si>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</si>
  <si>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</si>
  <si>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</si>
  <si>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</si>
  <si>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</si>
  <si>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</si>
  <si>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</si>
  <si>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</si>
  <si>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</si>
  <si>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</si>
  <si>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</si>
  <si>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</si>
  <si>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</si>
  <si>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</si>
  <si>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</si>
  <si>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</si>
  <si>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</si>
  <si>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</si>
  <si>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</si>
  <si>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</si>
  <si>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</si>
  <si>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</si>
  <si>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</si>
  <si>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</si>
  <si>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</si>
  <si>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</si>
  <si>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</si>
  <si>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</si>
  <si>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</si>
  <si>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</si>
  <si>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</si>
  <si>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</si>
  <si>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</si>
  <si>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</si>
  <si>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</si>
  <si>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</si>
  <si>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</si>
  <si>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</si>
  <si>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</si>
  <si>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</si>
  <si>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</si>
  <si>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</si>
  <si>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</si>
  <si>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</si>
  <si>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</si>
  <si>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</si>
  <si>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</si>
  <si>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</si>
  <si>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</si>
  <si>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</si>
  <si>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</si>
  <si>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</si>
  <si>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</si>
  <si>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</si>
  <si>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</si>
  <si>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</si>
  <si>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</si>
  <si>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</si>
  <si>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</si>
  <si>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</si>
  <si>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</si>
  <si>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</si>
  <si>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</si>
  <si>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</si>
  <si>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</si>
  <si>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</si>
  <si>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</si>
  <si>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</si>
  <si>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</si>
  <si>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</si>
  <si>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</si>
  <si>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</si>
  <si>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</si>
  <si>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</si>
  <si>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</si>
  <si>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</si>
  <si>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</si>
  <si>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</si>
  <si>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</si>
  <si>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</si>
  <si>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</si>
  <si>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</si>
  <si>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</si>
  <si>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</si>
  <si>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</si>
  <si>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</si>
  <si>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</si>
  <si>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</si>
  <si>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</si>
  <si>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</si>
  <si>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</si>
  <si>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</si>
  <si>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</si>
  <si>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</si>
  <si>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</si>
  <si>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</si>
  <si>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</si>
  <si>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</si>
  <si>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</si>
  <si>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</si>
  <si>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</si>
  <si>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</si>
  <si>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</si>
  <si>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</si>
  <si>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</si>
  <si>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</si>
  <si>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</si>
  <si>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</si>
  <si>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</si>
  <si>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</si>
  <si>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</si>
  <si>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</si>
  <si>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</si>
  <si>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</si>
  <si>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</si>
  <si>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</si>
  <si>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</si>
  <si>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</si>
  <si>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</si>
  <si>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</si>
  <si>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</si>
  <si>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</si>
  <si>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</si>
  <si>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</si>
  <si>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</si>
  <si>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</si>
  <si>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</si>
  <si>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</si>
  <si>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</si>
  <si>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</si>
  <si>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</si>
  <si>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</si>
  <si>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</si>
  <si>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</si>
  <si>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</si>
  <si>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</si>
  <si>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</si>
  <si>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</si>
  <si>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</si>
  <si>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</si>
  <si>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</si>
  <si>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</si>
  <si>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</si>
  <si>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</si>
  <si>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</si>
  <si>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</si>
  <si>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</si>
  <si>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</si>
  <si>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</si>
  <si>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</si>
  <si>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</si>
  <si>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</si>
  <si>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</si>
  <si>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</si>
  <si>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</si>
  <si>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</si>
  <si>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</si>
  <si>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</si>
  <si>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</si>
  <si>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</si>
  <si>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</si>
  <si>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</si>
  <si>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</si>
  <si>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</si>
  <si>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</si>
  <si>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</si>
  <si>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</si>
  <si>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</si>
  <si>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</si>
  <si>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</si>
  <si>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</si>
  <si>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</si>
  <si>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</si>
  <si>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</si>
  <si>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</si>
  <si>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</si>
  <si>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</si>
  <si>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</si>
  <si>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</si>
  <si>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</si>
  <si>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</si>
  <si>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</si>
  <si>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</si>
  <si>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</si>
  <si>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</si>
  <si>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</si>
  <si>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</si>
  <si>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</si>
  <si>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</si>
  <si>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</si>
  <si>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</si>
  <si>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</si>
  <si>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</si>
  <si>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</si>
  <si>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</si>
  <si>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</si>
  <si>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</si>
  <si>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</si>
  <si>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</si>
  <si>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</si>
  <si>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</si>
  <si>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</si>
  <si>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</si>
  <si>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</si>
  <si>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</si>
  <si>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</si>
  <si>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</si>
  <si>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</si>
  <si>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</si>
  <si>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</si>
  <si>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</si>
  <si>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</si>
  <si>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</si>
  <si>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</si>
  <si>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</si>
  <si>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</si>
  <si>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</si>
  <si>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</si>
  <si>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</si>
  <si>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</si>
  <si>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</si>
  <si>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</si>
  <si>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</si>
  <si>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</si>
  <si>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</si>
  <si>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</si>
  <si>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</si>
  <si>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</si>
  <si>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</si>
  <si>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</si>
  <si>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</si>
  <si>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</si>
  <si>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</si>
  <si>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</si>
  <si>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</si>
  <si>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</si>
  <si>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</si>
  <si>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</si>
  <si>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</si>
  <si>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</si>
  <si>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</si>
  <si>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</si>
  <si>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</si>
  <si>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</si>
  <si>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</si>
  <si>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</si>
  <si>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</si>
  <si>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</si>
  <si>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</si>
  <si>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</si>
  <si>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</si>
  <si>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</si>
  <si>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</si>
  <si>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</si>
  <si>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</si>
  <si>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</si>
  <si>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</si>
  <si>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</si>
  <si>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</si>
  <si>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</si>
  <si>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</si>
  <si>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</si>
  <si>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</si>
  <si>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</si>
  <si>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</si>
  <si>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</si>
  <si>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</si>
  <si>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</si>
  <si>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</si>
  <si>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</si>
  <si>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</si>
  <si>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</si>
  <si>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</si>
  <si>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</si>
  <si>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</si>
  <si>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</si>
  <si>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</si>
  <si>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</si>
  <si>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</si>
  <si>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</si>
  <si>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</si>
  <si>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</si>
  <si>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</si>
  <si>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</si>
  <si>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</si>
  <si>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</si>
  <si>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</si>
  <si>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</si>
  <si>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</si>
  <si>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</si>
  <si>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</si>
  <si>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</si>
  <si>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</si>
  <si>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</si>
  <si>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</si>
  <si>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</si>
  <si>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</si>
  <si>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</si>
  <si>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</si>
  <si>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</si>
  <si>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</si>
  <si>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</si>
  <si>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</si>
  <si>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</si>
  <si>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</si>
  <si>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</si>
  <si>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</si>
  <si>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</si>
  <si>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</si>
  <si>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</si>
  <si>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</si>
  <si>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</si>
  <si>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</si>
  <si>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</si>
  <si>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</si>
  <si>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</si>
  <si>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</si>
  <si>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</si>
  <si>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</si>
  <si>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</si>
  <si>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</si>
  <si>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</si>
  <si>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</si>
  <si>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</si>
  <si>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</si>
  <si>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</si>
  <si>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</si>
  <si>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</si>
  <si>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</si>
  <si>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</si>
  <si>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</si>
  <si>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</si>
  <si>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</si>
  <si>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</si>
  <si>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</si>
  <si>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</si>
  <si>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</si>
  <si>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</si>
  <si>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</si>
  <si>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</si>
  <si>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</si>
  <si>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</si>
  <si>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</si>
  <si>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</si>
  <si>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</si>
  <si>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</si>
  <si>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</si>
  <si>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</si>
  <si>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</si>
  <si>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</si>
  <si>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</si>
  <si>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</si>
  <si>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</si>
  <si>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</si>
  <si>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</si>
  <si>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</si>
  <si>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</si>
  <si>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</si>
  <si>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</si>
  <si>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</si>
  <si>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</si>
  <si>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</si>
  <si>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</si>
  <si>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</si>
  <si>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</si>
  <si>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</si>
  <si>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</si>
  <si>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</si>
  <si>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</si>
  <si>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</si>
  <si>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</si>
  <si>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</si>
  <si>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</si>
  <si>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</si>
  <si>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</si>
  <si>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</si>
  <si>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</si>
  <si>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</si>
  <si>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</si>
  <si>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</si>
  <si>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</si>
  <si>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</si>
  <si>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</si>
  <si>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</si>
  <si>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</si>
  <si>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</si>
  <si>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</si>
  <si>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</si>
  <si>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</si>
  <si>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</si>
  <si>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</si>
  <si>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</si>
  <si>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</si>
  <si>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</si>
  <si>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</si>
  <si>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</si>
  <si>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</si>
  <si>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</si>
  <si>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</si>
  <si>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</si>
  <si>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</si>
  <si>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</si>
  <si>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</si>
  <si>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</si>
  <si>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</si>
  <si>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</si>
  <si>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</si>
  <si>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</si>
  <si>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</si>
  <si>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</si>
  <si>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</si>
  <si>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</si>
  <si>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</si>
  <si>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</si>
  <si>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</si>
  <si>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</si>
  <si>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</si>
  <si>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</si>
  <si>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</si>
  <si>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</si>
  <si>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</si>
  <si>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</si>
  <si>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</si>
  <si>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</si>
  <si>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</si>
  <si>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</si>
  <si>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</si>
  <si>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</si>
  <si>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</si>
  <si>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</si>
  <si>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</si>
  <si>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</si>
  <si>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</si>
  <si>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</si>
  <si>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</si>
  <si>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</si>
  <si>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</si>
  <si>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</si>
  <si>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</si>
  <si>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</si>
  <si>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</si>
  <si>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</si>
  <si>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</si>
  <si>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</si>
  <si>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</si>
  <si>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</si>
  <si>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</si>
  <si>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</si>
  <si>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</si>
  <si>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</si>
  <si>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</si>
  <si>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</si>
  <si>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</si>
  <si>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</si>
  <si>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</si>
  <si>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</si>
  <si>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</si>
  <si>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</si>
  <si>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</si>
  <si>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</si>
  <si>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</si>
  <si>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</si>
  <si>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</si>
  <si>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</si>
  <si>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</si>
  <si>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</si>
  <si>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</si>
  <si>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</si>
  <si>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</si>
  <si>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</si>
  <si>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</si>
  <si>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</si>
  <si>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</si>
  <si>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</si>
  <si>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</si>
  <si>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</si>
  <si>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</si>
  <si>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</si>
  <si>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</si>
  <si>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</si>
  <si>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</si>
  <si>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</si>
  <si>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</si>
  <si>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</si>
  <si>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</si>
  <si>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</si>
  <si>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</si>
  <si>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</si>
  <si>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</si>
  <si>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</si>
  <si>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</si>
  <si>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</si>
  <si>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</si>
  <si>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</si>
  <si>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</si>
  <si>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</si>
  <si>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</si>
  <si>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</si>
  <si>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</si>
  <si>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</si>
  <si>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</si>
  <si>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</si>
  <si>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</si>
  <si>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</si>
  <si>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</si>
  <si>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</si>
  <si>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</si>
  <si>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</si>
  <si>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</si>
  <si>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</si>
  <si>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</si>
  <si>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</si>
  <si>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</si>
  <si>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</si>
  <si>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</si>
  <si>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</si>
  <si>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</si>
  <si>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</si>
  <si>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</si>
  <si>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</si>
  <si>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</si>
  <si>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</si>
  <si>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</si>
  <si>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</si>
  <si>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</si>
  <si>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</si>
  <si>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</si>
  <si>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</si>
  <si>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</si>
  <si>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</si>
  <si>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</si>
  <si>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</si>
  <si>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</si>
  <si>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</si>
  <si>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</si>
  <si>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</si>
  <si>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</si>
  <si>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</si>
  <si>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</si>
  <si>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</si>
  <si>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</si>
  <si>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</si>
  <si>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</si>
  <si>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</si>
  <si>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</si>
  <si>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</si>
  <si>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</si>
  <si>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</si>
  <si>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</si>
  <si>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</si>
  <si>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</si>
  <si>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</si>
  <si>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</si>
  <si>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</si>
  <si>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</si>
  <si>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</si>
  <si>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</si>
  <si>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</si>
  <si>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</si>
  <si>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</si>
  <si>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</si>
  <si>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</si>
  <si>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</si>
  <si>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</si>
  <si>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</si>
  <si>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</si>
  <si>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</si>
  <si>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</si>
  <si>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</si>
  <si>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</si>
  <si>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</si>
  <si>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</si>
  <si>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</si>
  <si>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</si>
  <si>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</si>
  <si>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</si>
  <si>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</si>
  <si>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</si>
  <si>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</si>
  <si>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</si>
  <si>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</si>
  <si>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</si>
  <si>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</si>
  <si>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</si>
  <si>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</si>
  <si>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</si>
  <si>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</si>
  <si>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</si>
  <si>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</si>
  <si>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</si>
  <si>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</si>
  <si>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</si>
  <si>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</si>
  <si>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</si>
  <si>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</si>
  <si>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</si>
  <si>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</si>
  <si>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</si>
  <si>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</si>
  <si>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</si>
  <si>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</si>
  <si>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</si>
  <si>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</si>
  <si>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</si>
  <si>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</si>
  <si>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</si>
  <si>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</si>
  <si>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</si>
  <si>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</si>
  <si>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</si>
  <si>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</si>
  <si>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</si>
  <si>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</si>
  <si>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</si>
  <si>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</si>
  <si>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</si>
  <si>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</si>
  <si>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</si>
  <si>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</si>
  <si>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</si>
  <si>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</si>
  <si>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</si>
  <si>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</si>
  <si>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</si>
  <si>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</si>
  <si>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</si>
  <si>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</si>
  <si>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</si>
  <si>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</si>
  <si>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</si>
  <si>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</si>
  <si>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</si>
  <si>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</si>
  <si>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</si>
  <si>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</si>
  <si>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</si>
  <si>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</si>
  <si>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</si>
  <si>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</si>
  <si>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</si>
  <si>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</si>
  <si>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</si>
  <si>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</si>
  <si>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</si>
  <si>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</si>
  <si>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</si>
  <si>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</si>
  <si>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</si>
  <si>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</si>
  <si>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</si>
  <si>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</si>
  <si>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</si>
  <si>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</si>
  <si>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</si>
  <si>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</si>
  <si>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</si>
  <si>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</si>
  <si>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</si>
  <si>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</si>
  <si>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</si>
  <si>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</si>
  <si>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</si>
  <si>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</si>
  <si>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</si>
  <si>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</si>
  <si>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</si>
  <si>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</si>
  <si>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</si>
  <si>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</si>
  <si>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</si>
  <si>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</si>
  <si>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</si>
  <si>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</si>
  <si>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</si>
  <si>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</si>
  <si>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</si>
  <si>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</si>
  <si>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</si>
  <si>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</si>
  <si>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</si>
  <si>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</si>
  <si>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</si>
  <si>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</si>
  <si>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</si>
  <si>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</si>
  <si>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</si>
  <si>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</si>
  <si>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</si>
  <si>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</si>
  <si>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</si>
  <si>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</si>
  <si>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</si>
  <si>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</si>
  <si>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</si>
  <si>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</si>
  <si>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</si>
  <si>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</si>
  <si>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</si>
  <si>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</si>
  <si>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</si>
  <si>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</si>
  <si>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</si>
  <si>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</si>
  <si>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</si>
  <si>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</si>
  <si>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</si>
  <si>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</si>
  <si>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</si>
  <si>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</si>
  <si>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</si>
  <si>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</si>
  <si>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</si>
  <si>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</si>
  <si>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</si>
  <si>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</si>
  <si>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</si>
  <si>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</si>
  <si>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</si>
  <si>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</si>
  <si>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</si>
  <si>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</si>
  <si>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</si>
  <si>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</si>
  <si>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</si>
  <si>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</si>
  <si>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</si>
  <si>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</si>
  <si>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</si>
  <si>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</si>
  <si>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</si>
  <si>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</si>
  <si>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</si>
  <si>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</si>
  <si>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</si>
  <si>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</si>
  <si>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</si>
  <si>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</si>
  <si>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</si>
  <si>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</si>
  <si>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</si>
  <si>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</si>
  <si>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</si>
  <si>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</si>
  <si>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</si>
  <si>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</si>
  <si>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</si>
  <si>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</si>
  <si>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</si>
  <si>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</si>
  <si>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</si>
  <si>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</si>
  <si>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</si>
  <si>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</si>
  <si>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</si>
  <si>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</si>
  <si>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</si>
  <si>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</si>
  <si>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</si>
  <si>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</si>
  <si>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</si>
  <si>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</si>
  <si>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</si>
  <si>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</si>
  <si>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</si>
  <si>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</si>
  <si>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</si>
  <si>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</si>
  <si>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</si>
  <si>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</si>
  <si>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</si>
  <si>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</si>
  <si>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</si>
  <si>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</si>
  <si>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</si>
  <si>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</si>
  <si>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</si>
  <si>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</si>
  <si>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</si>
  <si>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</si>
  <si>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</si>
  <si>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</si>
  <si>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</si>
  <si>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</si>
  <si>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</si>
  <si>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</si>
  <si>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</si>
  <si>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</si>
  <si>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</si>
  <si>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</si>
  <si>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</si>
  <si>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</si>
  <si>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</si>
  <si>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</si>
  <si>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</si>
  <si>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</si>
  <si>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</si>
  <si>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</si>
  <si>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</si>
  <si>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</si>
  <si>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</si>
  <si>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</si>
  <si>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</si>
  <si>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</si>
  <si>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</si>
  <si>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</si>
  <si>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</si>
  <si>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</si>
  <si>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</si>
  <si>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</si>
  <si>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</si>
  <si>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</si>
  <si>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</si>
  <si>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</si>
  <si>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</si>
  <si>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</si>
  <si>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</si>
  <si>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</si>
  <si>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</si>
  <si>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</si>
  <si>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</si>
  <si>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</si>
  <si>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</si>
  <si>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</si>
  <si>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</si>
  <si>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</si>
  <si>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</si>
  <si>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</si>
  <si>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</si>
  <si>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</si>
  <si>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</si>
  <si>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</si>
  <si>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</si>
  <si>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</si>
  <si>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</si>
  <si>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</si>
  <si>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</si>
  <si>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</si>
  <si>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</si>
  <si>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</si>
  <si>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</si>
  <si>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</si>
  <si>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</si>
  <si>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</si>
  <si>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</si>
  <si>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</si>
  <si>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</si>
  <si>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</si>
  <si>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</si>
  <si>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</si>
  <si>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</si>
  <si>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</si>
  <si>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</si>
  <si>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</si>
  <si>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</si>
  <si>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</si>
  <si>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</si>
  <si>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</si>
  <si>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</si>
  <si>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</si>
  <si>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</si>
  <si>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</si>
  <si>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</si>
  <si>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</si>
  <si>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</si>
  <si>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</si>
  <si>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</si>
  <si>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</si>
  <si>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</si>
  <si>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</si>
  <si>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</si>
  <si>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</si>
  <si>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</si>
  <si>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</si>
  <si>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</si>
  <si>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</si>
  <si>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</si>
  <si>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</si>
  <si>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</si>
  <si>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</si>
  <si>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</si>
  <si>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</si>
  <si>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</si>
  <si>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</si>
  <si>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</si>
  <si>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</si>
  <si>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</si>
  <si>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</si>
  <si>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</si>
  <si>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</si>
  <si>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</si>
  <si>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</si>
  <si>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</si>
  <si>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</si>
  <si>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</si>
  <si>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</si>
  <si>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</si>
  <si>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</si>
  <si>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</si>
  <si>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</si>
  <si>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</si>
  <si>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</si>
  <si>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</si>
  <si>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</si>
  <si>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</si>
  <si>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</si>
  <si>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</si>
  <si>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</si>
  <si>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</si>
  <si>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</si>
  <si>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</si>
  <si>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</si>
  <si>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</si>
  <si>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</si>
  <si>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</si>
  <si>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</si>
  <si>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</si>
  <si>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</si>
  <si>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</si>
  <si>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</si>
  <si>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</si>
  <si>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</si>
  <si>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</si>
  <si>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</si>
  <si>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</si>
  <si>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</si>
  <si>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</si>
  <si>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</si>
  <si>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</si>
  <si>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</si>
  <si>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</si>
  <si>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</si>
  <si>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</si>
  <si>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</si>
  <si>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</si>
  <si>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</si>
  <si>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</si>
  <si>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</si>
  <si>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</si>
  <si>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</si>
  <si>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</si>
  <si>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</si>
  <si>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</si>
  <si>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</si>
  <si>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</si>
  <si>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</si>
  <si>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</si>
  <si>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</si>
  <si>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</si>
  <si>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</si>
  <si>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</si>
  <si>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</si>
  <si>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</si>
  <si>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</si>
  <si>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</si>
  <si>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</si>
  <si>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</si>
  <si>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</si>
  <si>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</si>
  <si>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</si>
  <si>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</si>
  <si>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</si>
  <si>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</si>
  <si>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</si>
  <si>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</si>
  <si>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</si>
  <si>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</si>
  <si>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</si>
  <si>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</si>
  <si>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</si>
  <si>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</si>
  <si>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</si>
  <si>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</si>
  <si>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</si>
  <si>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</si>
  <si>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</si>
  <si>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</si>
  <si>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</si>
  <si>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</si>
  <si>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</si>
  <si>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</si>
  <si>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</si>
  <si>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</si>
  <si>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</si>
  <si>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</si>
  <si>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</si>
  <si>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</si>
  <si>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</si>
  <si>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</si>
  <si>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</si>
  <si>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</si>
  <si>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</si>
  <si>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</si>
  <si>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</si>
  <si>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</si>
  <si>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</si>
  <si>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</si>
  <si>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</si>
  <si>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</si>
  <si>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</si>
  <si>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</si>
  <si>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</si>
  <si>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</si>
  <si>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</si>
  <si>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</si>
  <si>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</si>
  <si>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</si>
  <si>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</si>
  <si>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</si>
  <si>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</si>
  <si>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</si>
  <si>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</si>
  <si>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</si>
  <si>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</si>
  <si>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</si>
  <si>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</si>
  <si>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</si>
  <si>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</si>
  <si>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</si>
  <si>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</si>
  <si>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</si>
  <si>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</si>
  <si>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</si>
  <si>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</si>
  <si>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</si>
  <si>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</si>
  <si>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</si>
  <si>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</si>
  <si>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</si>
  <si>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</si>
  <si>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</si>
  <si>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</si>
  <si>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</si>
  <si>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</si>
  <si>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</si>
  <si>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</si>
  <si>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</si>
  <si>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</si>
  <si>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</si>
  <si>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</si>
  <si>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</si>
  <si>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</si>
  <si>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</si>
  <si>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</si>
  <si>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</si>
  <si>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</si>
  <si>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</si>
  <si>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</si>
  <si>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</si>
  <si>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</si>
  <si>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</si>
  <si>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</si>
  <si>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</si>
  <si>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</si>
  <si>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</si>
  <si>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</si>
  <si>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</si>
  <si>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</si>
  <si>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</si>
  <si>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</si>
  <si>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</si>
  <si>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</si>
  <si>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</si>
  <si>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</si>
  <si>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</si>
  <si>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</si>
  <si>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</si>
  <si>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</si>
  <si>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</si>
  <si>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</si>
  <si>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</si>
  <si>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</si>
  <si>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</si>
  <si>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</si>
  <si>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</si>
  <si>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</si>
  <si>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</si>
  <si>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</si>
  <si>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</si>
  <si>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</si>
  <si>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</si>
  <si>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</si>
  <si>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</si>
  <si>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</si>
  <si>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</si>
  <si>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</si>
  <si>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</si>
  <si>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</si>
  <si>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</si>
  <si>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</si>
  <si>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</si>
  <si>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</si>
  <si>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</si>
  <si>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</si>
  <si>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</si>
  <si>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</si>
  <si>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</si>
  <si>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</si>
  <si>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</si>
  <si>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</si>
  <si>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</si>
  <si>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</si>
  <si>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</si>
  <si>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</si>
  <si>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</si>
  <si>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</si>
  <si>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</si>
  <si>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</si>
  <si>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</si>
  <si>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</si>
  <si>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</si>
  <si>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</si>
  <si>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</si>
  <si>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</si>
  <si>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</si>
  <si>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</si>
  <si>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</si>
  <si>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</si>
  <si>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</si>
  <si>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</si>
  <si>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</si>
  <si>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</si>
  <si>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</si>
  <si>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</si>
  <si>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</si>
  <si>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</si>
  <si>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</si>
  <si>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</si>
  <si>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</si>
  <si>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</si>
  <si>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</si>
  <si>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</si>
  <si>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</si>
  <si>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</si>
  <si>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</si>
  <si>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</si>
  <si>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</si>
  <si>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</si>
  <si>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</si>
  <si>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</si>
  <si>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</si>
  <si>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</si>
  <si>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</si>
  <si>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</si>
  <si>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</si>
  <si>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</si>
  <si>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</si>
  <si>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</si>
  <si>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</si>
  <si>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</si>
  <si>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</si>
  <si>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</si>
  <si>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</si>
  <si>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</si>
  <si>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</si>
  <si>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</si>
  <si>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</si>
  <si>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</si>
  <si>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</si>
  <si>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</si>
  <si>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</si>
  <si>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</si>
  <si>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</si>
  <si>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</si>
  <si>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</si>
  <si>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</si>
  <si>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</si>
  <si>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</si>
  <si>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</si>
  <si>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</si>
  <si>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</si>
  <si>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</si>
  <si>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</si>
  <si>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</si>
  <si>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</si>
  <si>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</si>
  <si>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</si>
  <si>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</si>
  <si>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</si>
  <si>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</si>
  <si>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</si>
  <si>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</si>
  <si>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</si>
  <si>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</si>
  <si>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</si>
  <si>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</si>
  <si>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</si>
  <si>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</si>
  <si>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</si>
  <si>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</si>
  <si>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</si>
  <si>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</si>
  <si>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</si>
  <si>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</si>
  <si>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</si>
  <si>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</si>
  <si>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</si>
  <si>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</si>
  <si>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</si>
  <si>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</si>
  <si>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</si>
  <si>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</si>
  <si>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</si>
  <si>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</si>
  <si>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</si>
  <si>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</si>
  <si>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</si>
  <si>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</si>
  <si>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</si>
  <si>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</si>
  <si>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</si>
  <si>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</si>
  <si>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</si>
  <si>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</si>
  <si>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</si>
  <si>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</si>
  <si>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</si>
  <si>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</si>
  <si>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</si>
  <si>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</si>
  <si>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</si>
  <si>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</si>
  <si>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</si>
  <si>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</si>
  <si>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</si>
  <si>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</si>
  <si>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</si>
  <si>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</si>
  <si>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</si>
  <si>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</si>
  <si>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</si>
  <si>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</si>
  <si>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</si>
  <si>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</si>
  <si>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</si>
  <si>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</si>
  <si>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</si>
  <si>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</si>
  <si>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</si>
  <si>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</si>
  <si>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</si>
  <si>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</si>
  <si>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</si>
  <si>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</si>
  <si>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</si>
  <si>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</si>
  <si>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</si>
  <si>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</si>
  <si>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</si>
  <si>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</si>
  <si>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</si>
  <si>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</si>
  <si>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</si>
  <si>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</si>
  <si>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</si>
  <si>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</si>
  <si>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</si>
  <si>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</si>
  <si>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</si>
  <si>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</si>
  <si>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</si>
  <si>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</si>
  <si>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</si>
  <si>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</si>
  <si>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</si>
  <si>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</si>
  <si>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</si>
  <si>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</si>
  <si>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</si>
  <si>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</si>
  <si>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</si>
  <si>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</si>
  <si>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</si>
  <si>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</si>
  <si>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</si>
  <si>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</si>
  <si>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</si>
  <si>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</si>
  <si>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</si>
  <si>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</si>
  <si>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</si>
  <si>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</si>
  <si>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</si>
  <si>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</si>
  <si>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</si>
  <si>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</si>
  <si>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</si>
  <si>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</si>
  <si>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</si>
  <si>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</si>
  <si>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</si>
  <si>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</si>
  <si>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</si>
  <si>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</si>
  <si>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</si>
  <si>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</si>
  <si>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</si>
  <si>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</si>
  <si>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</si>
  <si>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</si>
  <si>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</si>
  <si>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</si>
  <si>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</si>
  <si>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</si>
  <si>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</si>
  <si>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</si>
  <si>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</si>
  <si>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</si>
  <si>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</si>
  <si>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</si>
  <si>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</si>
  <si>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</si>
  <si>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</si>
  <si>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</si>
  <si>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</si>
  <si>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</si>
  <si>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</si>
  <si>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</si>
  <si>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</si>
  <si>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</si>
  <si>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</si>
  <si>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</si>
  <si>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</si>
  <si>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</si>
  <si>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</si>
  <si>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</si>
  <si>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</si>
  <si>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</si>
  <si>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</si>
  <si>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</si>
  <si>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</si>
  <si>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</si>
  <si>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</si>
  <si>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</si>
  <si>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</si>
  <si>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</si>
  <si>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</si>
  <si>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</si>
  <si>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</si>
  <si>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</si>
  <si>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</si>
  <si>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</si>
  <si>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</si>
  <si>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</si>
  <si>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</si>
  <si>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</si>
  <si>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</si>
  <si>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</si>
  <si>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</si>
  <si>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</si>
  <si>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</si>
  <si>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</si>
  <si>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</si>
  <si>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</si>
  <si>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</si>
  <si>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</si>
  <si>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</si>
  <si>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</si>
  <si>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</si>
  <si>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</si>
  <si>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</si>
  <si>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</si>
  <si>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</si>
  <si>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</si>
  <si>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</si>
  <si>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</si>
  <si>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</si>
  <si>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</si>
  <si>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</si>
  <si>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</si>
  <si>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</si>
  <si>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</si>
  <si>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</si>
  <si>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</si>
  <si>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</si>
  <si>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</si>
  <si>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</si>
  <si>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</si>
  <si>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</si>
  <si>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</si>
  <si>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</si>
  <si>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</si>
  <si>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</si>
  <si>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</si>
  <si>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</si>
  <si>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</si>
  <si>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</si>
  <si>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</si>
  <si>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</si>
  <si>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</si>
  <si>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</si>
  <si>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</si>
  <si>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</si>
  <si>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</si>
  <si>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</si>
  <si>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</si>
  <si>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</si>
  <si>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</si>
  <si>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</si>
  <si>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</si>
  <si>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</si>
  <si>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</si>
  <si>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</si>
  <si>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</si>
  <si>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</si>
  <si>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</si>
  <si>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</si>
  <si>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</si>
  <si>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</si>
  <si>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</si>
  <si>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</si>
  <si>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</si>
  <si>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</si>
  <si>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</si>
  <si>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</si>
  <si>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</si>
  <si>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</si>
  <si>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</si>
  <si>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</si>
  <si>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</si>
  <si>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</si>
  <si>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</si>
  <si>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</si>
  <si>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</si>
  <si>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</si>
  <si>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</si>
  <si>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</si>
  <si>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</si>
  <si>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</si>
  <si>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</si>
  <si>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</si>
  <si>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</si>
  <si>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</si>
  <si>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</si>
  <si>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</si>
  <si>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</si>
  <si>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</si>
  <si>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</si>
  <si>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</si>
  <si>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</si>
  <si>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</si>
  <si>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</si>
  <si>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</si>
  <si>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</si>
  <si>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</si>
  <si>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</si>
  <si>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</si>
  <si>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</si>
  <si>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</si>
  <si>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</si>
  <si>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</si>
  <si>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</si>
  <si>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</si>
  <si>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</si>
  <si>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</si>
  <si>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</si>
  <si>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</si>
  <si>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</si>
  <si>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</si>
  <si>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</si>
  <si>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</si>
  <si>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</si>
  <si>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</si>
  <si>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</si>
  <si>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</si>
  <si>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</si>
  <si>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</si>
  <si>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</si>
  <si>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</si>
  <si>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</si>
  <si>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</si>
  <si>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</si>
  <si>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</si>
  <si>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</si>
  <si>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</si>
  <si>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</si>
  <si>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</si>
  <si>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</si>
  <si>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</si>
  <si>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</si>
  <si>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</si>
  <si>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</si>
  <si>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</si>
  <si>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</si>
  <si>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</si>
  <si>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</si>
  <si>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</si>
  <si>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</si>
  <si>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</si>
  <si>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</si>
  <si>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</si>
  <si>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</si>
  <si>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</si>
  <si>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</si>
  <si>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</si>
  <si>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</si>
  <si>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</si>
  <si>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</si>
  <si>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</si>
  <si>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</si>
  <si>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</si>
  <si>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</si>
  <si>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</si>
  <si>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</si>
  <si>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</si>
  <si>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</si>
  <si>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</si>
  <si>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</si>
  <si>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</si>
  <si>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</si>
  <si>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</si>
  <si>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</si>
  <si>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</si>
  <si>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</si>
  <si>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</si>
  <si>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</si>
  <si>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</si>
  <si>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</si>
  <si>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</si>
  <si>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</si>
  <si>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</si>
  <si>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</si>
  <si>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</si>
  <si>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</si>
  <si>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</si>
  <si>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</si>
  <si>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</si>
  <si>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</si>
  <si>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</si>
  <si>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</si>
  <si>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</si>
  <si>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</si>
  <si>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</si>
  <si>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</si>
  <si>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</si>
  <si>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</si>
  <si>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</si>
  <si>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</si>
  <si>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</si>
  <si>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</si>
  <si>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</si>
  <si>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</si>
  <si>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</si>
  <si>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</si>
  <si>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</si>
  <si>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</si>
  <si>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</si>
  <si>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</si>
  <si>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</si>
  <si>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</si>
  <si>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</si>
  <si>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</si>
  <si>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</si>
  <si>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</si>
  <si>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</si>
  <si>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</si>
  <si>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</si>
  <si>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</si>
  <si>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</si>
  <si>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</si>
  <si>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</si>
  <si>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</si>
  <si>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</si>
  <si>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</si>
  <si>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</si>
  <si>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</si>
  <si>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</si>
  <si>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</si>
  <si>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</si>
  <si>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</si>
  <si>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</si>
  <si>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</si>
  <si>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</si>
  <si>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</si>
  <si>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</si>
  <si>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</si>
  <si>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</si>
  <si>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</si>
  <si>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</si>
  <si>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</si>
  <si>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</si>
  <si>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</si>
  <si>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</si>
  <si>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</si>
  <si>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</si>
  <si>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</si>
  <si>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</si>
  <si>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</si>
  <si>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</si>
  <si>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</si>
  <si>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</si>
  <si>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</si>
  <si>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</si>
  <si>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</si>
  <si>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</si>
  <si>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</si>
  <si>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</si>
  <si>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</si>
  <si>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</si>
  <si>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</si>
  <si>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</si>
  <si>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</si>
  <si>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</si>
  <si>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</si>
  <si>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</si>
  <si>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</si>
  <si>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</si>
  <si>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</si>
  <si>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</si>
  <si>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</si>
  <si>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</si>
  <si>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</si>
  <si>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</si>
  <si>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</si>
  <si>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</si>
  <si>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</si>
  <si>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</si>
  <si>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</si>
  <si>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</si>
  <si>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</si>
  <si>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</si>
  <si>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</si>
  <si>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</si>
  <si>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</si>
  <si>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</si>
  <si>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</si>
  <si>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</si>
  <si>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</si>
  <si>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</si>
  <si>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</si>
  <si>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</si>
  <si>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</si>
  <si>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</si>
  <si>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</si>
  <si>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</si>
  <si>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</si>
  <si>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</si>
  <si>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</si>
  <si>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</si>
  <si>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</si>
  <si>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</si>
  <si>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</si>
  <si>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</si>
  <si>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</si>
  <si>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</si>
  <si>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</si>
  <si>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</si>
  <si>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</si>
  <si>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</si>
  <si>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</si>
  <si>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</si>
  <si>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</si>
  <si>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</si>
  <si>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</si>
  <si>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</si>
  <si>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</si>
  <si>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</si>
  <si>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</si>
  <si>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</si>
  <si>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</si>
  <si>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</si>
  <si>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</si>
  <si>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</si>
  <si>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</si>
  <si>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</si>
  <si>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</si>
  <si>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</si>
  <si>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</si>
  <si>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</si>
  <si>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</si>
  <si>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</si>
  <si>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</si>
  <si>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</si>
  <si>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</si>
  <si>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</si>
  <si>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</si>
  <si>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</si>
  <si>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</si>
  <si>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</si>
  <si>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</si>
  <si>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</si>
  <si>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</si>
  <si>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</si>
  <si>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</si>
  <si>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</si>
  <si>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</si>
  <si>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</si>
  <si>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</si>
  <si>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</si>
  <si>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</si>
  <si>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</si>
  <si>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</si>
  <si>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</si>
  <si>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</si>
  <si>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</si>
  <si>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</si>
  <si>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</si>
  <si>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</si>
  <si>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</si>
  <si>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</si>
  <si>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</si>
  <si>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</si>
  <si>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</si>
  <si>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</si>
  <si>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</si>
  <si>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</si>
  <si>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</si>
  <si>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</si>
  <si>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</si>
  <si>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</si>
  <si>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</si>
  <si>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</si>
  <si>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</si>
  <si>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</si>
  <si>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</si>
  <si>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</si>
  <si>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</si>
  <si>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</si>
  <si>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</si>
  <si>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</si>
  <si>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</si>
  <si>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</si>
  <si>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</si>
  <si>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</si>
  <si>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</si>
  <si>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</si>
  <si>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</si>
  <si>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</si>
  <si>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</si>
  <si>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</si>
  <si>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</si>
  <si>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</si>
  <si>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</si>
  <si>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</si>
  <si>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</si>
  <si>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</si>
  <si>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</si>
  <si>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</si>
  <si>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</si>
  <si>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</si>
  <si>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</si>
  <si>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</si>
  <si>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</si>
  <si>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</si>
  <si>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</si>
  <si>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</si>
  <si>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</si>
  <si>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</si>
  <si>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</si>
  <si>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</si>
  <si>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</si>
  <si>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</si>
  <si>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</si>
  <si>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</si>
  <si>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</si>
  <si>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</si>
  <si>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</si>
  <si>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</si>
  <si>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</si>
  <si>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</si>
  <si>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</si>
  <si>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</si>
  <si>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</si>
  <si>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</si>
  <si>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</si>
  <si>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</si>
  <si>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</si>
  <si>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</si>
  <si>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</si>
  <si>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</si>
  <si>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</si>
  <si>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</si>
  <si>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</si>
  <si>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</si>
  <si>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</si>
  <si>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</si>
  <si>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</si>
  <si>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</si>
  <si>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</si>
  <si>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</si>
  <si>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</si>
  <si>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</si>
  <si>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</si>
  <si>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</si>
  <si>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</si>
  <si>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</si>
  <si>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</si>
  <si>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</si>
  <si>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</si>
  <si>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</si>
  <si>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</si>
  <si>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</si>
  <si>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</si>
  <si>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</si>
  <si>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</si>
  <si>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</si>
  <si>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</si>
  <si>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</si>
  <si>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</si>
  <si>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</si>
  <si>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</si>
  <si>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</si>
  <si>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</si>
  <si>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</si>
  <si>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</si>
  <si>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</si>
  <si>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</si>
  <si>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</si>
  <si>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</si>
  <si>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</si>
  <si>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</si>
  <si>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</si>
  <si>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</si>
  <si>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</si>
  <si>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</si>
  <si>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</si>
  <si>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</si>
  <si>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</si>
  <si>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</si>
  <si>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</si>
  <si>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</si>
  <si>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</si>
  <si>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</si>
  <si>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</si>
  <si>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</si>
  <si>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</si>
  <si>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</si>
  <si>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</si>
  <si>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</si>
  <si>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</si>
  <si>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</si>
  <si>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</si>
  <si>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</si>
  <si>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</si>
  <si>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</si>
  <si>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</si>
  <si>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</si>
  <si>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</si>
  <si>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</si>
  <si>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</si>
  <si>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</si>
  <si>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</si>
  <si>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</si>
  <si>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</si>
  <si>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</si>
  <si>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</si>
  <si>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</si>
  <si>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</si>
  <si>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</si>
  <si>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</si>
  <si>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</si>
  <si>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</si>
  <si>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</si>
  <si>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</si>
  <si>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</si>
  <si>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</si>
  <si>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</si>
  <si>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</si>
  <si>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</si>
  <si>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</si>
  <si>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</si>
  <si>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</si>
  <si>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</si>
  <si>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</si>
  <si>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</si>
  <si>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</si>
  <si>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</si>
  <si>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</si>
  <si>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</si>
  <si>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</si>
  <si>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</si>
  <si>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</si>
  <si>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</si>
  <si>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</si>
  <si>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</si>
  <si>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</si>
  <si>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</si>
  <si>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</si>
  <si>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</si>
  <si>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</si>
  <si>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</si>
  <si>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</si>
  <si>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</si>
  <si>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</si>
  <si>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</si>
  <si>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</si>
  <si>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</si>
  <si>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</si>
  <si>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</si>
  <si>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</si>
  <si>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</si>
  <si>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</si>
  <si>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</si>
  <si>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</si>
  <si>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</si>
  <si>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</si>
  <si>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</si>
  <si>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</si>
  <si>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</si>
  <si>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</si>
  <si>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</si>
  <si>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</si>
  <si>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</si>
  <si>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</si>
  <si>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</si>
  <si>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</si>
  <si>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</si>
  <si>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</si>
  <si>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</si>
  <si>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</si>
  <si>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</si>
  <si>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</si>
  <si>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</si>
  <si>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</si>
  <si>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</si>
  <si>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</si>
  <si>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</si>
  <si>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</si>
  <si>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</si>
  <si>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</si>
  <si>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</si>
  <si>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</si>
  <si>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</si>
  <si>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</si>
  <si>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</si>
  <si>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</si>
  <si>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</si>
  <si>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</si>
  <si>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</si>
  <si>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</si>
  <si>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</si>
  <si>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</si>
  <si>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</si>
  <si>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</si>
  <si>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</si>
  <si>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</si>
  <si>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</si>
  <si>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</si>
  <si>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</si>
  <si>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</si>
  <si>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</si>
  <si>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</si>
  <si>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</si>
  <si>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</si>
  <si>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</si>
  <si>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</si>
  <si>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</si>
  <si>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</si>
  <si>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</si>
  <si>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</si>
  <si>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</si>
  <si>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</si>
  <si>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</si>
  <si>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</si>
  <si>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</si>
  <si>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</si>
  <si>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</si>
  <si>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</si>
  <si>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</si>
  <si>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</si>
  <si>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</si>
  <si>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</si>
  <si>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</si>
  <si>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</si>
  <si>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</si>
  <si>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</si>
  <si>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</si>
  <si>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</si>
  <si>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</si>
  <si>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</si>
  <si>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</si>
  <si>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</si>
  <si>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</si>
  <si>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</si>
  <si>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</si>
  <si>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</si>
  <si>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</si>
  <si>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</si>
  <si>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</si>
  <si>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</si>
  <si>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</si>
  <si>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</si>
  <si>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</si>
  <si>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</si>
  <si>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</si>
  <si>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</si>
  <si>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</si>
  <si>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</si>
  <si>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</si>
  <si>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</si>
  <si>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</si>
  <si>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</si>
  <si>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</si>
  <si>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</si>
  <si>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</si>
  <si>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</si>
  <si>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</si>
  <si>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</si>
  <si>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</si>
  <si>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</si>
  <si>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</si>
  <si>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</si>
  <si>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</si>
  <si>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</si>
  <si>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</si>
  <si>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</si>
  <si>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</si>
  <si>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</si>
  <si>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</si>
  <si>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</si>
  <si>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</si>
  <si>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</si>
  <si>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</si>
  <si>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</si>
  <si>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</si>
  <si>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</si>
  <si>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</si>
  <si>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</si>
  <si>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</si>
  <si>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</si>
  <si>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</si>
  <si>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</si>
  <si>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</si>
  <si>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</si>
  <si>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</si>
  <si>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</si>
  <si>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</si>
  <si>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</si>
  <si>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</si>
  <si>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</si>
  <si>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</si>
  <si>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</si>
  <si>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</si>
  <si>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</si>
  <si>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</si>
  <si>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</si>
  <si>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</si>
  <si>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</si>
  <si>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</si>
  <si>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</si>
  <si>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</si>
  <si>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</si>
  <si>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</si>
  <si>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</si>
  <si>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</si>
  <si>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</si>
  <si>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</si>
  <si>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</si>
  <si>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</si>
  <si>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</si>
  <si>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</si>
  <si>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</si>
  <si>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</si>
  <si>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</si>
  <si>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</si>
  <si>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</si>
  <si>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</si>
  <si>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</si>
  <si>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</si>
  <si>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</si>
  <si>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</si>
  <si>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</si>
  <si>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</si>
  <si>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</si>
  <si>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</si>
  <si>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</si>
  <si>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</si>
  <si>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</si>
  <si>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</si>
  <si>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</si>
  <si>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</si>
  <si>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</si>
  <si>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</si>
  <si>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</si>
  <si>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</si>
  <si>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</si>
  <si>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</si>
  <si>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</si>
  <si>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</si>
  <si>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</si>
  <si>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</si>
  <si>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</si>
  <si>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</si>
  <si>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</si>
  <si>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</si>
  <si>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</si>
  <si>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</si>
  <si>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</si>
  <si>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</si>
  <si>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</si>
  <si>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</si>
  <si>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</si>
  <si>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</si>
  <si>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</si>
  <si>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</si>
  <si>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</si>
  <si>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</si>
  <si>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</si>
  <si>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</si>
  <si>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</si>
  <si>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</si>
  <si>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</si>
  <si>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</si>
  <si>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</si>
  <si>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</si>
  <si>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</si>
  <si>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</si>
  <si>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</si>
  <si>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</si>
  <si>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</si>
  <si>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</si>
  <si>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</si>
  <si>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</si>
  <si>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</si>
  <si>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</si>
  <si>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</si>
  <si>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</si>
  <si>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</si>
  <si>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</si>
  <si>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</si>
  <si>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</si>
  <si>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</si>
  <si>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</si>
  <si>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</si>
  <si>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</si>
  <si>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</si>
  <si>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</si>
  <si>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</si>
  <si>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</si>
  <si>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</si>
  <si>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</si>
  <si>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</si>
  <si>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</si>
  <si>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</si>
  <si>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</si>
  <si>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</si>
  <si>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</si>
  <si>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</si>
  <si>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</si>
  <si>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</si>
  <si>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</si>
  <si>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</si>
  <si>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</si>
  <si>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</si>
  <si>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</si>
  <si>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</si>
  <si>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</si>
  <si>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</si>
  <si>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</si>
  <si>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</si>
  <si>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</si>
  <si>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</si>
  <si>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</si>
  <si>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</si>
  <si>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</si>
  <si>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</si>
  <si>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</si>
  <si>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</si>
  <si>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</si>
  <si>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</si>
  <si>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</si>
  <si>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</si>
  <si>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</si>
  <si>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</si>
  <si>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</si>
  <si>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</si>
  <si>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</si>
  <si>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</si>
  <si>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</si>
  <si>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</si>
  <si>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</si>
  <si>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</si>
  <si>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</si>
  <si>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</si>
  <si>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</si>
  <si>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</si>
  <si>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</si>
  <si>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</si>
  <si>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</si>
  <si>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</si>
  <si>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</si>
  <si>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</si>
  <si>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</si>
  <si>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</si>
  <si>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</si>
  <si>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</si>
  <si>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</si>
  <si>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</si>
  <si>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</si>
  <si>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</si>
  <si>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</si>
  <si>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</si>
  <si>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</si>
  <si>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</si>
  <si>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</si>
  <si>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</si>
  <si>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</si>
  <si>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</si>
  <si>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</si>
  <si>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</si>
  <si>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</si>
  <si>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</si>
  <si>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</si>
  <si>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</si>
  <si>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</si>
  <si>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</si>
  <si>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</si>
  <si>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</si>
  <si>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</si>
  <si>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</si>
  <si>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</si>
  <si>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</si>
  <si>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</si>
  <si>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</si>
  <si>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</si>
  <si>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</si>
  <si>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</si>
  <si>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</si>
  <si>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</si>
  <si>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</si>
  <si>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</si>
  <si>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</si>
  <si>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</si>
  <si>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</si>
  <si>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</si>
  <si>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</si>
  <si>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</si>
  <si>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</si>
  <si>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</si>
  <si>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</si>
  <si>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</si>
  <si>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</si>
  <si>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</si>
  <si>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</si>
  <si>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</si>
  <si>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</si>
  <si>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</si>
  <si>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</si>
  <si>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</si>
  <si>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</si>
  <si>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</si>
  <si>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</si>
  <si>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</si>
  <si>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</si>
  <si>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</si>
  <si>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</si>
  <si>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</si>
  <si>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</si>
  <si>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</si>
  <si>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</si>
  <si>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</si>
  <si>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</si>
  <si>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</si>
  <si>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</si>
  <si>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</si>
  <si>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</si>
  <si>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</si>
  <si>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</si>
  <si>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</si>
  <si>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</si>
  <si>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</si>
  <si>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</si>
  <si>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</si>
  <si>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</si>
  <si>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</si>
  <si>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</si>
  <si>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</si>
  <si>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</si>
  <si>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</si>
  <si>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</si>
  <si>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</si>
  <si>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</si>
  <si>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</si>
  <si>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</si>
  <si>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</si>
  <si>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</si>
  <si>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</si>
  <si>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</si>
  <si>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</si>
  <si>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</si>
  <si>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</si>
  <si>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</si>
  <si>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</si>
  <si>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</si>
  <si>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</si>
  <si>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</si>
  <si>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</si>
  <si>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</si>
  <si>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</si>
  <si>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</si>
  <si>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</si>
  <si>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</si>
  <si>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</si>
  <si>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</si>
  <si>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</si>
  <si>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</si>
  <si>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</si>
  <si>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</si>
  <si>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</si>
  <si>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</si>
  <si>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</si>
  <si>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</si>
  <si>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</si>
  <si>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</si>
  <si>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</si>
  <si>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</si>
  <si>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</si>
  <si>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</si>
  <si>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</si>
  <si>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</si>
  <si>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</si>
  <si>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</si>
  <si>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</si>
  <si>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</si>
  <si>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</si>
  <si>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</si>
  <si>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</si>
  <si>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</si>
  <si>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</si>
  <si>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</si>
  <si>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</si>
  <si>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</si>
  <si>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</si>
  <si>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</si>
  <si>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</si>
  <si>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</si>
  <si>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</si>
  <si>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</si>
  <si>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</si>
  <si>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</si>
  <si>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</si>
  <si>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</si>
  <si>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</si>
  <si>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</si>
  <si>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</si>
  <si>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</si>
  <si>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</si>
  <si>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</si>
  <si>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</si>
  <si>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</si>
  <si>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</si>
  <si>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</si>
  <si>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</si>
  <si>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</si>
  <si>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</si>
  <si>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</si>
  <si>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</si>
  <si>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</si>
  <si>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</si>
  <si>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</si>
  <si>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</si>
  <si>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</si>
  <si>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</si>
  <si>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</si>
  <si>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</si>
  <si>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</si>
  <si>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</si>
  <si>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</si>
  <si>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</si>
  <si>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</si>
  <si>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</si>
  <si>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</si>
  <si>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</si>
  <si>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</si>
  <si>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</si>
  <si>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</si>
  <si>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</si>
  <si>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</si>
  <si>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</si>
  <si>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</si>
  <si>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</si>
  <si>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</si>
  <si>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</si>
  <si>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</si>
  <si>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</si>
  <si>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</si>
  <si>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</si>
  <si>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</si>
  <si>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</si>
  <si>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</si>
  <si>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</si>
  <si>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</si>
  <si>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</si>
  <si>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</si>
  <si>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</si>
  <si>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</si>
  <si>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</si>
  <si>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</si>
  <si>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</si>
  <si>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</si>
  <si>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</si>
  <si>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</si>
  <si>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</si>
  <si>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</si>
  <si>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</si>
  <si>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</si>
  <si>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</si>
  <si>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</si>
  <si>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</si>
  <si>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</si>
  <si>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</si>
  <si>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</si>
  <si>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</si>
  <si>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</si>
  <si>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</si>
  <si>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</si>
  <si>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</si>
  <si>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</si>
  <si>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</si>
  <si>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</si>
  <si>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</si>
  <si>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</si>
  <si>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</si>
  <si>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</si>
  <si>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</si>
  <si>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</si>
  <si>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</si>
  <si>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</si>
  <si>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</si>
  <si>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</si>
  <si>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</si>
  <si>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</si>
  <si>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</si>
  <si>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</si>
  <si>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</si>
  <si>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</si>
  <si>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</si>
  <si>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</si>
  <si>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</si>
  <si>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</si>
  <si>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</si>
  <si>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</si>
  <si>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</si>
  <si>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</si>
  <si>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</si>
  <si>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</si>
  <si>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</si>
  <si>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</si>
  <si>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</si>
  <si>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</si>
  <si>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</si>
  <si>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</si>
  <si>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</si>
  <si>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</si>
  <si>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</si>
  <si>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</si>
  <si>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</si>
  <si>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</si>
  <si>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</si>
  <si>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</si>
  <si>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</si>
  <si>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</si>
  <si>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</si>
  <si>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</si>
  <si>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</si>
  <si>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</si>
  <si>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</si>
  <si>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</si>
  <si>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</si>
  <si>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</si>
  <si>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</si>
  <si>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</si>
  <si>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</si>
  <si>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</si>
  <si>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</si>
  <si>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</si>
  <si>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</si>
  <si>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</si>
  <si>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</si>
  <si>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</si>
  <si>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</si>
  <si>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</si>
  <si>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</si>
  <si>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</si>
  <si>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</si>
  <si>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</si>
  <si>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</si>
  <si>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</si>
  <si>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</si>
  <si>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</si>
  <si>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</si>
  <si>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</si>
  <si>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</si>
  <si>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</si>
  <si>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</si>
  <si>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</si>
  <si>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</si>
  <si>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</si>
  <si>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</si>
  <si>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</si>
  <si>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</si>
  <si>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</si>
  <si>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</si>
  <si>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</si>
  <si>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</si>
  <si>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</si>
  <si>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</si>
  <si>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</si>
  <si>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</si>
  <si>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</si>
  <si>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</si>
  <si>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</si>
  <si>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</si>
  <si>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</si>
  <si>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</si>
  <si>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</si>
  <si>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</si>
  <si>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</si>
  <si>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</si>
  <si>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</si>
  <si>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</si>
  <si>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</si>
  <si>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</si>
  <si>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</si>
  <si>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</si>
  <si>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</si>
  <si>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</si>
  <si>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</si>
  <si>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</si>
  <si>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</si>
  <si>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</si>
  <si>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</si>
  <si>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</si>
  <si>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</si>
  <si>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</si>
  <si>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</si>
  <si>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</si>
  <si>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</si>
  <si>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</si>
  <si>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</si>
  <si>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</si>
  <si>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</si>
  <si>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</si>
  <si>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</si>
  <si>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</si>
  <si>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</si>
  <si>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</si>
  <si>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</si>
  <si>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</si>
  <si>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</si>
  <si>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</si>
  <si>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</si>
  <si>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</si>
  <si>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</si>
  <si>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</si>
  <si>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</si>
  <si>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</si>
  <si>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</si>
  <si>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</si>
  <si>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</si>
  <si>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</si>
  <si>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</si>
  <si>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</si>
  <si>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</si>
  <si>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</si>
  <si>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</si>
  <si>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</si>
  <si>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</si>
  <si>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</si>
  <si>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</si>
  <si>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</si>
  <si>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</si>
  <si>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</si>
  <si>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</si>
  <si>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</si>
  <si>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</si>
  <si>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</si>
  <si>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</si>
  <si>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</si>
  <si>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</si>
  <si>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</si>
  <si>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</si>
  <si>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</si>
  <si>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</si>
  <si>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</si>
  <si>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</si>
  <si>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</si>
  <si>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</si>
  <si>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</si>
  <si>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</si>
  <si>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</si>
  <si>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</si>
  <si>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</si>
  <si>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</si>
  <si>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</si>
  <si>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</si>
  <si>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</si>
  <si>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</si>
  <si>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</si>
  <si>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</si>
  <si>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</si>
  <si>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</si>
  <si>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</si>
  <si>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</si>
  <si>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</si>
  <si>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</si>
  <si>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</si>
  <si>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</si>
  <si>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</si>
  <si>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</si>
  <si>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</si>
  <si>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</si>
  <si>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</si>
  <si>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</si>
  <si>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</si>
  <si>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</si>
  <si>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</si>
  <si>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</si>
  <si>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</si>
  <si>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</si>
  <si>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</si>
  <si>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</si>
  <si>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</si>
  <si>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</si>
  <si>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</si>
  <si>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</si>
  <si>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</si>
  <si>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</si>
  <si>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</si>
  <si>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</si>
  <si>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</si>
  <si>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</si>
  <si>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</si>
  <si>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</si>
  <si>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</si>
  <si>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</si>
  <si>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</si>
  <si>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</si>
  <si>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</si>
  <si>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</si>
  <si>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</si>
  <si>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</si>
  <si>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</si>
  <si>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</si>
  <si>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</si>
  <si>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</si>
  <si>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</si>
  <si>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</si>
  <si>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</si>
  <si>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</si>
  <si>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</si>
  <si>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</si>
  <si>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</si>
  <si>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</si>
  <si>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</si>
  <si>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</si>
  <si>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</si>
  <si>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</si>
  <si>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</si>
  <si>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</si>
  <si>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</si>
  <si>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</si>
  <si>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</si>
  <si>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</si>
  <si>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</si>
  <si>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</si>
  <si>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</si>
  <si>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</si>
  <si>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</si>
  <si>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</si>
  <si>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</si>
  <si>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</si>
  <si>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</si>
  <si>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</si>
  <si>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</si>
  <si>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</si>
  <si>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</si>
  <si>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</si>
  <si>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</si>
  <si>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</si>
  <si>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</si>
  <si>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</si>
  <si>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</si>
  <si>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</si>
  <si>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</si>
  <si>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</si>
  <si>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</si>
  <si>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</si>
  <si>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</si>
  <si>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</si>
  <si>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</si>
  <si>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</si>
  <si>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</si>
  <si>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</si>
  <si>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</si>
  <si>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</si>
  <si>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</si>
  <si>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</si>
  <si>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</si>
  <si>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</si>
  <si>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</si>
  <si>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</si>
  <si>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</si>
  <si>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</si>
  <si>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</si>
  <si>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</si>
  <si>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</si>
  <si>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</si>
  <si>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</si>
  <si>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</si>
  <si>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</si>
  <si>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</si>
  <si>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</si>
  <si>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</si>
  <si>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</si>
  <si>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</si>
  <si>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</si>
  <si>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</si>
  <si>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</si>
  <si>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</si>
  <si>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</si>
  <si>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</si>
  <si>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</si>
  <si>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</si>
  <si>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</si>
  <si>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</si>
  <si>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</si>
  <si>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</si>
  <si>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</si>
  <si>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</si>
  <si>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</si>
  <si>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</si>
  <si>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</si>
  <si>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</si>
  <si>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</si>
  <si>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</si>
  <si>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</si>
  <si>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</si>
  <si>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</si>
  <si>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</si>
  <si>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</si>
  <si>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</si>
  <si>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</si>
  <si>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</si>
  <si>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</si>
  <si>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</si>
  <si>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</si>
  <si>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</si>
  <si>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</si>
  <si>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</si>
  <si>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</si>
  <si>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</si>
  <si>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</si>
  <si>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</si>
  <si>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</si>
  <si>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</si>
  <si>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</si>
  <si>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</si>
  <si>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</si>
  <si>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</si>
  <si>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</si>
  <si>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</si>
  <si>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</si>
  <si>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</si>
  <si>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</si>
  <si>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</si>
  <si>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</si>
  <si>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</si>
  <si>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</si>
  <si>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</si>
  <si>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</si>
  <si>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</si>
  <si>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</si>
  <si>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</si>
  <si>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</si>
  <si>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</si>
  <si>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</si>
  <si>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</si>
  <si>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</si>
  <si>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</si>
  <si>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</si>
  <si>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</si>
  <si>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</si>
  <si>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</si>
  <si>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</si>
  <si>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</si>
  <si>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</si>
  <si>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</si>
  <si>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</si>
  <si>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</si>
  <si>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</si>
  <si>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</si>
  <si>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</si>
  <si>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</si>
  <si>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</si>
  <si>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</si>
  <si>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</si>
  <si>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</si>
  <si>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</si>
  <si>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</si>
  <si>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</si>
  <si>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</si>
  <si>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</si>
  <si>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</si>
  <si>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</si>
  <si>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</si>
  <si>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</si>
  <si>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</si>
  <si>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</si>
  <si>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</si>
  <si>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</si>
  <si>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</si>
  <si>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</si>
  <si>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</si>
  <si>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</si>
  <si>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</si>
  <si>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</si>
  <si>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</si>
  <si>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</si>
  <si>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</si>
  <si>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</si>
  <si>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</si>
  <si>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</si>
  <si>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</si>
  <si>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</si>
  <si>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</si>
  <si>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</si>
  <si>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</si>
  <si>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</si>
  <si>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</si>
  <si>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</si>
  <si>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</si>
  <si>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</si>
  <si>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</si>
  <si>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</si>
  <si>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</si>
  <si>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</si>
  <si>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</si>
  <si>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</si>
  <si>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</si>
  <si>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</si>
  <si>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</si>
  <si>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</si>
  <si>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</si>
  <si>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</si>
  <si>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</si>
  <si>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</si>
  <si>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</si>
  <si>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</si>
  <si>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</si>
  <si>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</si>
  <si>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</si>
  <si>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</si>
  <si>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</si>
  <si>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</si>
  <si>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</si>
  <si>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</si>
  <si>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</si>
  <si>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</si>
  <si>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</si>
  <si>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</si>
  <si>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</si>
  <si>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</si>
  <si>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</si>
  <si>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</si>
  <si>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</si>
  <si>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</si>
  <si>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</si>
  <si>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</si>
  <si>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</si>
  <si>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</si>
  <si>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</si>
  <si>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</si>
  <si>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</si>
  <si>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</si>
  <si>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</si>
  <si>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</si>
  <si>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</si>
  <si>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</si>
  <si>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</si>
  <si>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</si>
  <si>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</si>
  <si>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</si>
  <si>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</si>
  <si>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</si>
  <si>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</si>
  <si>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</si>
  <si>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</si>
  <si>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</si>
  <si>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</si>
  <si>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</si>
  <si>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</si>
  <si>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</si>
  <si>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</si>
  <si>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</si>
  <si>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</si>
  <si>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</si>
  <si>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</si>
  <si>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</si>
  <si>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</si>
  <si>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</si>
  <si>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</si>
  <si>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</si>
  <si>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</si>
  <si>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</si>
  <si>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</si>
  <si>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</si>
  <si>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</si>
  <si>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</si>
  <si>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</si>
  <si>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</si>
  <si>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</si>
  <si>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</si>
  <si>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</si>
  <si>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</si>
  <si>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</si>
  <si>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</si>
  <si>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</si>
  <si>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</si>
  <si>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</si>
  <si>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</si>
  <si>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</si>
  <si>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</si>
  <si>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</si>
  <si>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</si>
  <si>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</si>
  <si>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</si>
  <si>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</si>
  <si>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</si>
  <si>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</si>
  <si>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</si>
  <si>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</si>
  <si>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</si>
  <si>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</si>
  <si>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</si>
  <si>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</si>
  <si>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</si>
  <si>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</si>
  <si>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</si>
  <si>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</si>
  <si>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</si>
  <si>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</si>
  <si>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</si>
  <si>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</si>
  <si>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</si>
  <si>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</si>
  <si>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</si>
  <si>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</si>
  <si>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</si>
  <si>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</si>
  <si>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</si>
  <si>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</si>
  <si>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</si>
  <si>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</si>
  <si>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</si>
  <si>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</si>
  <si>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</si>
  <si>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</si>
  <si>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</si>
  <si>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</si>
  <si>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</si>
  <si>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</si>
  <si>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</si>
  <si>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</si>
  <si>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</si>
  <si>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</si>
  <si>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</si>
  <si>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</si>
  <si>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</si>
  <si>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</si>
  <si>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</si>
  <si>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</si>
  <si>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</si>
  <si>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</si>
  <si>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</si>
  <si>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</si>
  <si>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</si>
  <si>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</si>
  <si>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</si>
  <si>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</si>
  <si>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</si>
  <si>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</si>
  <si>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</si>
  <si>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</si>
  <si>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</si>
  <si>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</si>
  <si>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</si>
  <si>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</si>
  <si>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</si>
  <si>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</si>
  <si>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</si>
  <si>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</si>
  <si>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</si>
  <si>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</si>
  <si>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</si>
  <si>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</si>
  <si>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</si>
  <si>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</si>
  <si>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</si>
  <si>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</si>
  <si>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</si>
  <si>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</si>
  <si>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</si>
  <si>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</si>
  <si>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</si>
  <si>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</si>
  <si>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</si>
  <si>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</si>
  <si>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</si>
  <si>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</si>
  <si>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</si>
  <si>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</si>
  <si>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</si>
  <si>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</si>
  <si>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</si>
  <si>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</si>
  <si>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</si>
  <si>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</si>
  <si>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</si>
  <si>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</si>
  <si>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</si>
  <si>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</si>
  <si>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</si>
  <si>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</si>
  <si>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</si>
  <si>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</si>
  <si>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</si>
  <si>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</si>
  <si>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</si>
  <si>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</si>
  <si>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</si>
  <si>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</si>
  <si>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</si>
  <si>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</si>
  <si>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</si>
  <si>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</si>
  <si>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</si>
  <si>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</si>
  <si>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</si>
  <si>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</si>
  <si>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</si>
  <si>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</si>
  <si>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</si>
  <si>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</si>
  <si>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</si>
  <si>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</si>
  <si>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</si>
  <si>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</si>
  <si>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</si>
  <si>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</si>
  <si>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</si>
  <si>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</si>
  <si>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</si>
  <si>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</si>
  <si>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</si>
  <si>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</si>
  <si>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</si>
  <si>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</si>
  <si>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</si>
  <si>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</si>
  <si>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</si>
  <si>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</si>
  <si>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</si>
  <si>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</si>
  <si>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</si>
  <si>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</si>
  <si>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</si>
  <si>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</si>
  <si>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</si>
  <si>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</si>
  <si>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</si>
  <si>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</si>
  <si>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</si>
  <si>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</si>
  <si>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</si>
  <si>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</si>
  <si>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</si>
  <si>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</si>
  <si>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</si>
  <si>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</si>
  <si>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</si>
  <si>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</si>
  <si>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</si>
  <si>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</si>
  <si>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</si>
  <si>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</si>
  <si>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</si>
  <si>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</si>
  <si>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</si>
  <si>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</si>
  <si>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</si>
  <si>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</si>
  <si>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</si>
  <si>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</si>
  <si>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</si>
  <si>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</si>
  <si>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</si>
  <si>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</si>
  <si>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</si>
  <si>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</si>
  <si>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</si>
  <si>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</si>
  <si>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</si>
  <si>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</si>
  <si>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</si>
  <si>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</si>
  <si>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</si>
  <si>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</si>
  <si>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</si>
  <si>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</si>
  <si>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</si>
  <si>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</si>
  <si>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</si>
  <si>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</si>
  <si>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</si>
  <si>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</si>
  <si>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</si>
  <si>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</si>
  <si>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</si>
  <si>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</si>
  <si>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</si>
  <si>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</si>
  <si>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</si>
  <si>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</si>
  <si>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</si>
  <si>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</si>
  <si>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</si>
  <si>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</si>
  <si>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</si>
  <si>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</si>
  <si>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</si>
  <si>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</si>
  <si>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</si>
  <si>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</si>
  <si>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</si>
  <si>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</si>
  <si>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</si>
  <si>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</si>
  <si>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</si>
  <si>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</si>
  <si>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</si>
  <si>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</si>
  <si>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</si>
  <si>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</si>
  <si>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</si>
  <si>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</si>
  <si>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</si>
  <si>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</si>
  <si>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</si>
  <si>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</si>
  <si>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</si>
  <si>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</si>
  <si>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</si>
  <si>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</si>
  <si>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</si>
  <si>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</si>
  <si>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</si>
  <si>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</si>
  <si>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</si>
  <si>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</si>
  <si>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</si>
  <si>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</si>
  <si>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</si>
  <si>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</si>
  <si>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</si>
  <si>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</si>
  <si>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</si>
  <si>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</si>
  <si>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</si>
  <si>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</si>
  <si>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</si>
  <si>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</si>
  <si>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</si>
  <si>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</si>
  <si>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</si>
  <si>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</si>
  <si>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</si>
  <si>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</si>
  <si>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</si>
  <si>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</si>
  <si>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</si>
  <si>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</si>
  <si>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</si>
  <si>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</si>
  <si>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</si>
  <si>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</si>
  <si>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</si>
  <si>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</si>
  <si>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</si>
  <si>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</si>
  <si>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</si>
  <si>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</si>
  <si>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</si>
  <si>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</si>
  <si>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</si>
  <si>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</si>
  <si>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</si>
  <si>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</si>
  <si>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</si>
  <si>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</si>
  <si>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</si>
  <si>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</si>
  <si>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</si>
  <si>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</si>
  <si>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</si>
  <si>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</si>
  <si>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</si>
  <si>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</si>
  <si>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</si>
  <si>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</si>
  <si>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</si>
  <si>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</si>
  <si>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</si>
  <si>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</si>
  <si>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</si>
  <si>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</si>
  <si>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</si>
  <si>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</si>
  <si>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</si>
  <si>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</si>
  <si>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</si>
  <si>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</si>
  <si>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</si>
  <si>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</si>
  <si>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</si>
  <si>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</si>
  <si>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</si>
  <si>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</si>
  <si>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</si>
  <si>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</si>
  <si>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</si>
  <si>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</si>
  <si>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</si>
  <si>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</si>
  <si>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</si>
  <si>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</si>
  <si>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</si>
  <si>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</si>
  <si>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</si>
  <si>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</si>
  <si>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</si>
  <si>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</si>
  <si>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</si>
  <si>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</si>
  <si>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</si>
  <si>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</si>
  <si>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</si>
  <si>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</si>
  <si>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</si>
  <si>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</si>
  <si>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</si>
  <si>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</si>
  <si>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</si>
  <si>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</si>
  <si>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</si>
  <si>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</si>
  <si>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</si>
  <si>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</si>
  <si>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</si>
  <si>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</si>
  <si>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</si>
  <si>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</si>
  <si>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</si>
  <si>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</si>
  <si>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</si>
  <si>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</si>
  <si>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</si>
  <si>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</si>
  <si>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</si>
  <si>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</si>
  <si>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</si>
  <si>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</si>
  <si>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</si>
  <si>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</si>
  <si>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</si>
  <si>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</si>
  <si>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</si>
  <si>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</si>
  <si>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</si>
  <si>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</si>
  <si>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</si>
  <si>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</si>
  <si>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</si>
  <si>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</si>
  <si>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</si>
  <si>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</si>
  <si>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</si>
  <si>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</si>
  <si>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</si>
  <si>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</si>
  <si>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</si>
  <si>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</si>
  <si>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</si>
  <si>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</si>
  <si>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</si>
  <si>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</si>
  <si>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</si>
  <si>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</si>
  <si>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</si>
  <si>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</si>
  <si>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</si>
  <si>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</si>
  <si>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</si>
  <si>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</si>
  <si>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</si>
  <si>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</si>
  <si>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</si>
  <si>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</si>
  <si>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</si>
  <si>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</si>
  <si>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</si>
  <si>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</si>
  <si>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</si>
  <si>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</si>
  <si>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</si>
  <si>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</si>
  <si>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</si>
  <si>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</si>
  <si>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</si>
  <si>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</si>
  <si>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</si>
  <si>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</si>
  <si>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</si>
  <si>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</si>
  <si>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</si>
  <si>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</si>
  <si>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</si>
  <si>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</si>
  <si>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</si>
  <si>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</si>
  <si>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</si>
  <si>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</si>
  <si>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</si>
  <si>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</si>
  <si>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</si>
  <si>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</si>
  <si>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</si>
  <si>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</si>
  <si>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</si>
  <si>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</si>
  <si>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</si>
  <si>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</si>
  <si>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</si>
  <si>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</si>
  <si>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</si>
  <si>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</si>
  <si>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</si>
  <si>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</si>
  <si>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</si>
  <si>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</si>
  <si>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</si>
  <si>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</si>
  <si>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</si>
  <si>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</si>
  <si>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</si>
  <si>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</si>
  <si>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</si>
  <si>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</si>
  <si>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</si>
  <si>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</si>
  <si>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</si>
  <si>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</si>
  <si>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</si>
  <si>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</si>
  <si>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</si>
  <si>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</si>
  <si>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</si>
  <si>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</si>
  <si>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</si>
  <si>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</si>
  <si>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</si>
  <si>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</si>
  <si>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</si>
  <si>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</si>
  <si>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</si>
  <si>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</si>
  <si>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</si>
  <si>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</si>
  <si>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</si>
  <si>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</si>
  <si>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</si>
  <si>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</si>
  <si>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</si>
  <si>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</si>
  <si>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</si>
  <si>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</si>
  <si>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</si>
  <si>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</si>
  <si>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</si>
  <si>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</si>
  <si>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</si>
  <si>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</si>
  <si>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</si>
  <si>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</si>
  <si>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</si>
  <si>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</si>
  <si>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</si>
  <si>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</si>
  <si>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</si>
  <si>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</si>
  <si>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</si>
  <si>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</si>
  <si>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</si>
  <si>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</si>
  <si>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</si>
  <si>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</si>
  <si>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</si>
  <si>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</si>
  <si>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</si>
  <si>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</si>
  <si>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</si>
  <si>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</si>
  <si>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</si>
  <si>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</si>
  <si>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</si>
  <si>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</si>
  <si>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</si>
  <si>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</si>
  <si>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</si>
  <si>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</si>
  <si>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</si>
  <si>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</si>
  <si>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</si>
  <si>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</si>
  <si>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</si>
  <si>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</si>
  <si>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</si>
  <si>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</si>
  <si>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</si>
  <si>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</si>
  <si>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</si>
  <si>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</si>
  <si>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</si>
  <si>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</si>
  <si>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</si>
  <si>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</si>
  <si>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</si>
  <si>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</si>
  <si>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</si>
  <si>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</si>
  <si>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</si>
  <si>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</si>
  <si>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</si>
  <si>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</si>
  <si>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</si>
  <si>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</si>
  <si>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</si>
  <si>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</si>
  <si>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</si>
  <si>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</si>
  <si>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</si>
  <si>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</si>
  <si>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</si>
  <si>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</si>
  <si>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</si>
  <si>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</si>
  <si>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</si>
  <si>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</si>
  <si>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</si>
  <si>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</si>
  <si>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</si>
  <si>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</si>
  <si>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</si>
  <si>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</si>
  <si>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</si>
  <si>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</si>
  <si>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</si>
  <si>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</si>
  <si>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</si>
  <si>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</si>
  <si>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</si>
  <si>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</si>
  <si>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</si>
  <si>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</si>
  <si>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</si>
  <si>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</si>
  <si>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</si>
  <si>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</si>
  <si>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</si>
  <si>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</si>
  <si>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</si>
  <si>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</si>
  <si>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</si>
  <si>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</si>
  <si>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</si>
  <si>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</si>
  <si>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</si>
  <si>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</si>
  <si>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</si>
  <si>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</si>
  <si>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</si>
  <si>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</si>
  <si>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</si>
  <si>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</si>
  <si>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</si>
  <si>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</si>
  <si>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</si>
  <si>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</si>
  <si>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</si>
  <si>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</si>
  <si>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</si>
  <si>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</si>
  <si>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</si>
  <si>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</si>
  <si>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</si>
  <si>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</si>
  <si>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</si>
  <si>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</si>
  <si>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</si>
  <si>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</si>
  <si>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</si>
  <si>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</si>
  <si>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</si>
  <si>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</si>
  <si>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</si>
  <si>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</si>
  <si>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</si>
  <si>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</si>
  <si>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</si>
  <si>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</si>
  <si>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</si>
  <si>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</si>
  <si>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</si>
  <si>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</si>
  <si>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</si>
  <si>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</si>
  <si>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</si>
  <si>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</si>
  <si>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</si>
  <si>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</si>
  <si>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</si>
  <si>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</si>
  <si>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</si>
  <si>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</si>
  <si>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</si>
  <si>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</si>
  <si>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</si>
  <si>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</si>
  <si>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</si>
  <si>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</si>
  <si>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</si>
  <si>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</si>
  <si>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</si>
  <si>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</si>
  <si>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</si>
  <si>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</si>
  <si>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</si>
  <si>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</si>
  <si>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</si>
  <si>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</si>
  <si>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</si>
  <si>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</si>
  <si>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</si>
  <si>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</si>
  <si>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</si>
  <si>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</si>
  <si>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</si>
  <si>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</si>
  <si>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</si>
  <si>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</si>
  <si>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</si>
  <si>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</si>
  <si>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</si>
  <si>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</si>
  <si>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</si>
  <si>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</si>
  <si>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</si>
  <si>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</si>
  <si>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</si>
  <si>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</si>
  <si>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</si>
  <si>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</si>
  <si>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</si>
  <si>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</si>
  <si>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</si>
  <si>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</si>
  <si>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</si>
  <si>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</si>
  <si>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</si>
  <si>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</si>
  <si>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</si>
  <si>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</si>
  <si>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</si>
  <si>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</si>
  <si>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</si>
  <si>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</si>
  <si>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</si>
  <si>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</si>
  <si>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</si>
  <si>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</si>
  <si>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</si>
  <si>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</si>
  <si>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</si>
  <si>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</si>
  <si>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</si>
  <si>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</si>
  <si>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</si>
  <si>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</si>
  <si>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</si>
  <si>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</si>
  <si>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</si>
  <si>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</si>
  <si>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</si>
  <si>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</si>
  <si>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</si>
  <si>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</si>
  <si>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</si>
  <si>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</si>
  <si>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</si>
  <si>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</si>
  <si>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</si>
  <si>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</si>
  <si>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</si>
  <si>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</si>
  <si>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</si>
  <si>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</si>
  <si>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</si>
  <si>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</si>
  <si>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</si>
  <si>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</si>
  <si>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</si>
  <si>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</si>
  <si>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</si>
  <si>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</si>
  <si>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</si>
  <si>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</si>
  <si>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</si>
  <si>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</si>
  <si>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</si>
  <si>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</si>
  <si>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</si>
  <si>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</si>
  <si>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</si>
  <si>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</si>
  <si>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</si>
  <si>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</si>
  <si>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</si>
  <si>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</si>
  <si>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</si>
  <si>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</si>
  <si>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</si>
  <si>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</si>
  <si>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</si>
  <si>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</si>
  <si>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</si>
  <si>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</si>
  <si>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</si>
  <si>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</si>
  <si>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</si>
  <si>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</si>
  <si>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</si>
  <si>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</si>
  <si>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</si>
  <si>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</si>
  <si>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</si>
  <si>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</si>
  <si>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</si>
  <si>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</si>
  <si>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</si>
  <si>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</si>
  <si>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</si>
  <si>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</si>
  <si>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</si>
  <si>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</si>
  <si>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</si>
  <si>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</si>
  <si>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</si>
  <si>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</si>
  <si>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</si>
  <si>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</si>
  <si>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</si>
  <si>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</si>
  <si>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</si>
  <si>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</si>
  <si>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</si>
  <si>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</si>
  <si>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</si>
  <si>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</si>
  <si>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</si>
  <si>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</si>
  <si>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</si>
  <si>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</si>
  <si>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</si>
  <si>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</si>
  <si>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</si>
  <si>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</si>
  <si>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</si>
  <si>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</si>
  <si>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</si>
  <si>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</si>
  <si>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</si>
  <si>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</si>
  <si>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</si>
  <si>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</si>
  <si>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</si>
  <si>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</si>
  <si>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</si>
  <si>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</si>
  <si>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</si>
  <si>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</si>
  <si>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</si>
  <si>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</si>
  <si>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</si>
  <si>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</si>
  <si>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</si>
  <si>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</si>
  <si>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</si>
  <si>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</si>
  <si>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</si>
  <si>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</si>
  <si>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</si>
  <si>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</si>
  <si>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</si>
  <si>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</si>
  <si>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</si>
  <si>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</si>
  <si>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</si>
  <si>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</si>
  <si>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</si>
  <si>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</si>
  <si>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</si>
  <si>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</si>
  <si>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</si>
  <si>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</si>
  <si>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</si>
  <si>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</si>
  <si>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</si>
  <si>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</si>
  <si>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</si>
  <si>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</si>
  <si>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</si>
  <si>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</si>
  <si>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</si>
  <si>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</si>
  <si>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</si>
  <si>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</si>
  <si>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</si>
  <si>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</si>
  <si>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</si>
  <si>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</si>
  <si>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</si>
  <si>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</si>
  <si>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</si>
  <si>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</si>
  <si>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</si>
  <si>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</si>
  <si>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</si>
  <si>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</si>
  <si>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</si>
  <si>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</si>
  <si>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</si>
  <si>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</si>
  <si>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</si>
  <si>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</si>
  <si>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</si>
  <si>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</si>
  <si>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</si>
  <si>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</si>
  <si>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</si>
  <si>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</si>
  <si>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</si>
  <si>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</si>
  <si>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</si>
  <si>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</si>
  <si>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</si>
  <si>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</si>
  <si>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</si>
  <si>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</si>
  <si>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</si>
  <si>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</si>
  <si>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</si>
  <si>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</si>
  <si>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</si>
  <si>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</si>
  <si>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</si>
  <si>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</si>
  <si>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</si>
  <si>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</si>
  <si>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</si>
  <si>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</si>
  <si>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</si>
  <si>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</si>
  <si>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</si>
  <si>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</si>
  <si>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</si>
  <si>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</si>
  <si>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</si>
  <si>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</si>
  <si>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</si>
  <si>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</si>
  <si>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</si>
  <si>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</si>
  <si>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</si>
  <si>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</si>
  <si>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</si>
  <si>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</si>
  <si>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</si>
  <si>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</si>
  <si>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</si>
  <si>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</si>
  <si>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</si>
  <si>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</si>
  <si>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</si>
  <si>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</si>
  <si>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</si>
  <si>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</si>
  <si>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</si>
  <si>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</si>
  <si>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</si>
  <si>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</si>
  <si>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</si>
  <si>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</si>
  <si>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</si>
  <si>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</si>
  <si>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</si>
  <si>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</si>
  <si>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</si>
  <si>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</si>
  <si>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</si>
  <si>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</si>
  <si>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</si>
  <si>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</si>
  <si>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</si>
  <si>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</si>
  <si>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</si>
  <si>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</si>
  <si>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</si>
  <si>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</si>
  <si>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</si>
  <si>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</si>
  <si>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</si>
  <si>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</si>
  <si>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</si>
  <si>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</si>
  <si>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</si>
  <si>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</si>
  <si>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</si>
  <si>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</si>
  <si>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</si>
  <si>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</si>
  <si>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</si>
  <si>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</si>
  <si>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</si>
  <si>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</si>
  <si>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</si>
  <si>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</si>
  <si>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</si>
  <si>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</si>
  <si>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</si>
  <si>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</si>
  <si>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</si>
  <si>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</si>
  <si>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</si>
  <si>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</si>
  <si>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</si>
  <si>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</si>
  <si>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</si>
  <si>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</si>
  <si>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</si>
  <si>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</si>
  <si>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</si>
  <si>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</si>
  <si>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</si>
  <si>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</si>
  <si>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</si>
  <si>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</si>
  <si>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</si>
  <si>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</si>
  <si>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</si>
  <si>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</si>
  <si>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</si>
  <si>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</si>
  <si>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</si>
  <si>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</si>
  <si>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</si>
  <si>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</si>
  <si>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</si>
  <si>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</si>
  <si>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</si>
  <si>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</si>
  <si>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</si>
  <si>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</si>
  <si>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</si>
  <si>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</si>
  <si>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</si>
  <si>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</si>
  <si>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</si>
  <si>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</si>
  <si>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</si>
  <si>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</si>
  <si>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</si>
  <si>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</si>
  <si>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</si>
  <si>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</si>
  <si>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</si>
  <si>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</si>
  <si>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</si>
  <si>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</si>
  <si>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</si>
  <si>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</si>
  <si>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</si>
  <si>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</si>
  <si>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</si>
  <si>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</si>
  <si>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</si>
  <si>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</si>
  <si>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</si>
  <si>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</si>
  <si>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</si>
  <si>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</si>
  <si>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</si>
  <si>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</si>
  <si>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</si>
  <si>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</si>
  <si>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</si>
  <si>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</si>
  <si>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</si>
  <si>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</si>
  <si>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</si>
  <si>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</si>
  <si>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</si>
  <si>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</si>
  <si>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</si>
  <si>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</si>
  <si>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</si>
  <si>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</si>
  <si>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</si>
  <si>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</si>
  <si>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</si>
  <si>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</si>
  <si>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</si>
  <si>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</si>
  <si>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</si>
  <si>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</si>
  <si>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</si>
  <si>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</si>
  <si>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</si>
  <si>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</si>
  <si>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</si>
  <si>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</si>
  <si>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</si>
  <si>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</si>
  <si>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</si>
  <si>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</si>
  <si>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</si>
  <si>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</si>
  <si>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</si>
  <si>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</si>
  <si>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</si>
  <si>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</si>
  <si>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</si>
  <si>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</si>
  <si>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</si>
  <si>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</si>
  <si>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</si>
  <si>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</si>
  <si>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</si>
  <si>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</si>
  <si>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</si>
  <si>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</si>
  <si>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</si>
  <si>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</si>
  <si>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</si>
  <si>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</si>
  <si>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</si>
  <si>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</si>
  <si>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</si>
  <si>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</si>
  <si>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</si>
  <si>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</si>
  <si>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</si>
  <si>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</si>
  <si>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</si>
  <si>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</si>
  <si>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</si>
  <si>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</si>
  <si>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</si>
  <si>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</si>
  <si>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</si>
  <si>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</si>
  <si>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</si>
  <si>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</si>
  <si>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</si>
  <si>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</si>
  <si>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</si>
  <si>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</si>
  <si>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</si>
  <si>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</si>
  <si>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</si>
  <si>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</si>
  <si>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</si>
  <si>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</si>
  <si>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</si>
  <si>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</si>
  <si>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</si>
  <si>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</si>
  <si>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</si>
  <si>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</si>
  <si>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</si>
  <si>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</si>
  <si>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</si>
  <si>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</si>
  <si>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</si>
  <si>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</si>
  <si>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</si>
  <si>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</si>
  <si>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</si>
  <si>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</si>
  <si>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</si>
  <si>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</si>
  <si>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</si>
  <si>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</si>
  <si>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</si>
  <si>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</si>
  <si>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</si>
  <si>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</si>
  <si>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</si>
  <si>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</si>
  <si>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</si>
  <si>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</si>
  <si>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</si>
  <si>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</si>
  <si>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</si>
  <si>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</si>
  <si>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</si>
  <si>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</si>
  <si>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</si>
  <si>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</si>
  <si>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</si>
  <si>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</si>
  <si>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</si>
  <si>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</si>
  <si>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</si>
  <si>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</si>
  <si>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</si>
  <si>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</si>
  <si>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</si>
  <si>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</si>
  <si>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</si>
  <si>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</si>
  <si>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</si>
  <si>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</si>
  <si>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</si>
  <si>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</si>
  <si>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</si>
  <si>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</si>
  <si>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</si>
  <si>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</si>
  <si>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</si>
  <si>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</si>
  <si>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</si>
  <si>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</si>
  <si>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</si>
  <si>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</si>
  <si>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</si>
  <si>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</si>
  <si>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</si>
  <si>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</si>
  <si>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</si>
  <si>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</si>
  <si>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</si>
  <si>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</si>
  <si>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</si>
  <si>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</si>
  <si>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</si>
  <si>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</si>
  <si>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</si>
  <si>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</si>
  <si>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</si>
  <si>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</si>
  <si>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</si>
  <si>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</si>
  <si>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</si>
  <si>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</si>
  <si>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</si>
  <si>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</si>
  <si>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</si>
  <si>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</si>
  <si>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</si>
  <si>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</si>
  <si>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</si>
  <si>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</si>
  <si>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</si>
  <si>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</si>
  <si>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</si>
  <si>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</si>
  <si>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</si>
  <si>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</si>
  <si>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</si>
  <si>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</si>
  <si>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</si>
  <si>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</si>
  <si>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</si>
  <si>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</si>
  <si>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</si>
  <si>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</si>
  <si>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</si>
  <si>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</si>
  <si>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</si>
  <si>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</si>
  <si>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</si>
  <si>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</si>
  <si>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</si>
  <si>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</si>
  <si>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</si>
  <si>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</si>
  <si>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</si>
  <si>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</si>
  <si>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</si>
  <si>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</si>
  <si>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</si>
  <si>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</si>
  <si>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</si>
  <si>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</si>
  <si>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</si>
  <si>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</si>
  <si>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</si>
  <si>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</si>
  <si>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</si>
  <si>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</si>
  <si>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</si>
  <si>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</si>
  <si>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</si>
  <si>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</si>
  <si>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</si>
  <si>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</si>
  <si>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</si>
  <si>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</si>
  <si>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</si>
  <si>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</si>
  <si>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</si>
  <si>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</si>
  <si>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</si>
  <si>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</si>
  <si>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</si>
  <si>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</si>
  <si>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</si>
  <si>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</si>
  <si>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</si>
  <si>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</si>
  <si>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</si>
  <si>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</si>
  <si>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</si>
  <si>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</si>
  <si>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</si>
  <si>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</si>
  <si>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</si>
  <si>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</si>
  <si>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</si>
  <si>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</si>
  <si>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</si>
  <si>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</si>
  <si>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</si>
  <si>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</si>
  <si>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</si>
  <si>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</si>
  <si>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</si>
  <si>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</si>
  <si>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</si>
  <si>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</si>
  <si>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</si>
  <si>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</si>
  <si>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</si>
  <si>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</si>
  <si>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</si>
  <si>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</si>
  <si>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</si>
  <si>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</si>
  <si>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</si>
  <si>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</si>
  <si>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</si>
  <si>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</si>
  <si>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</si>
  <si>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</si>
  <si>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</si>
  <si>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</si>
  <si>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</si>
  <si>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</si>
  <si>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</si>
  <si>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</si>
  <si>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</si>
  <si>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</si>
  <si>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</si>
  <si>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</si>
  <si>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</si>
  <si>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</si>
  <si>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</si>
  <si>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</si>
  <si>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</si>
  <si>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</si>
  <si>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</si>
  <si>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</si>
  <si>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</si>
  <si>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</si>
  <si>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</si>
  <si>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</si>
  <si>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</si>
  <si>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</si>
  <si>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</si>
  <si>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</si>
  <si>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</si>
  <si>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</si>
  <si>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</si>
  <si>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</si>
  <si>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</si>
  <si>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</si>
  <si>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</si>
  <si>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</si>
  <si>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</si>
  <si>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</si>
  <si>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</si>
  <si>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</si>
  <si>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</si>
  <si>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</si>
  <si>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</si>
  <si>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</si>
  <si>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</si>
  <si>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</si>
  <si>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</si>
  <si>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</si>
  <si>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</si>
  <si>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</si>
  <si>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</si>
  <si>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</si>
  <si>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</si>
  <si>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</si>
  <si>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</si>
  <si>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</si>
  <si>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</si>
  <si>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</si>
  <si>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</si>
  <si>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</si>
  <si>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</si>
  <si>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</si>
  <si>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</si>
  <si>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</si>
  <si>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</si>
  <si>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</si>
  <si>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</si>
  <si>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</si>
  <si>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</si>
  <si>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</si>
  <si>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</si>
  <si>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</si>
  <si>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</si>
  <si>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</si>
  <si>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</si>
  <si>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</si>
  <si>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</si>
  <si>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</si>
  <si>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</si>
  <si>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</si>
  <si>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</si>
  <si>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</si>
  <si>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</si>
  <si>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</si>
  <si>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</si>
  <si>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</si>
  <si>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</si>
  <si>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</si>
  <si>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</si>
  <si>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</si>
  <si>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</si>
  <si>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</si>
  <si>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</si>
  <si>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</si>
  <si>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</si>
  <si>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</si>
  <si>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</si>
  <si>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</si>
  <si>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</si>
  <si>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</si>
  <si>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</si>
  <si>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</si>
  <si>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</si>
  <si>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</si>
  <si>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</si>
  <si>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</si>
  <si>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</si>
  <si>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</si>
  <si>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</si>
  <si>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</si>
  <si>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</si>
  <si>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</si>
  <si>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</si>
  <si>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</si>
  <si>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</si>
  <si>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</si>
  <si>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</si>
  <si>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</si>
  <si>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</si>
  <si>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</si>
  <si>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</si>
  <si>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</si>
  <si>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</si>
  <si>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</si>
  <si>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</si>
  <si>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</si>
  <si>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</si>
  <si>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</si>
  <si>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</si>
  <si>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</si>
  <si>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</si>
  <si>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</si>
  <si>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</si>
  <si>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</si>
  <si>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</si>
  <si>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</si>
  <si>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</si>
  <si>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</si>
  <si>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</si>
  <si>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</si>
  <si>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</si>
  <si>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</si>
  <si>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</si>
  <si>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</si>
  <si>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</si>
  <si>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</si>
  <si>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</si>
  <si>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</si>
  <si>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</si>
  <si>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</si>
  <si>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</si>
  <si>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</si>
  <si>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</si>
  <si>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</si>
  <si>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</si>
  <si>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</si>
  <si>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</si>
  <si>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</si>
  <si>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</si>
  <si>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</si>
  <si>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</si>
  <si>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</si>
  <si>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</si>
  <si>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</si>
  <si>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</si>
  <si>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</si>
  <si>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</si>
  <si>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</si>
  <si>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</si>
  <si>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</si>
  <si>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</si>
  <si>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</si>
  <si>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</si>
  <si>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</si>
  <si>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</si>
  <si>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</si>
  <si>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</si>
  <si>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</si>
  <si>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</si>
  <si>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</si>
  <si>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</si>
  <si>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</si>
  <si>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</si>
  <si>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</si>
  <si>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</si>
  <si>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</si>
  <si>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</si>
  <si>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</si>
  <si>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</si>
  <si>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</si>
  <si>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</si>
  <si>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</si>
  <si>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</si>
  <si>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</si>
  <si>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</si>
  <si>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</si>
  <si>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</si>
  <si>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</si>
  <si>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</si>
  <si>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</si>
  <si>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</si>
  <si>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</si>
  <si>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</si>
  <si>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</si>
  <si>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</si>
  <si>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</si>
  <si>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</si>
  <si>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</si>
  <si>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</si>
  <si>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</si>
  <si>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</si>
  <si>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</si>
  <si>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</si>
  <si>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</si>
  <si>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</si>
  <si>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</si>
  <si>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</si>
  <si>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</si>
  <si>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</si>
  <si>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</si>
  <si>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</si>
  <si>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</si>
  <si>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</si>
  <si>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</si>
  <si>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</si>
  <si>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</si>
  <si>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</si>
  <si>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</si>
  <si>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</si>
  <si>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</si>
  <si>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</si>
  <si>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</si>
  <si>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</si>
  <si>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</si>
  <si>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</si>
  <si>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</si>
  <si>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</si>
  <si>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</si>
  <si>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</si>
  <si>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</si>
  <si>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</si>
  <si>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</si>
  <si>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</si>
  <si>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</si>
  <si>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</si>
  <si>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</si>
  <si>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</si>
  <si>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</si>
  <si>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</si>
  <si>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</si>
  <si>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</si>
  <si>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</si>
  <si>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</si>
  <si>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</si>
  <si>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</si>
  <si>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</si>
  <si>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</si>
  <si>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</si>
  <si>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</si>
  <si>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</si>
  <si>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</si>
  <si>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</si>
  <si>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</si>
  <si>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</si>
  <si>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</si>
  <si>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</si>
  <si>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</si>
  <si>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</si>
  <si>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</si>
  <si>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</si>
  <si>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</si>
  <si>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</si>
  <si>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</si>
  <si>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</si>
  <si>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</si>
  <si>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</si>
  <si>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</si>
  <si>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</si>
  <si>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</si>
  <si>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</si>
  <si>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</si>
  <si>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</si>
  <si>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</si>
  <si>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</si>
  <si>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</si>
  <si>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</si>
  <si>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</si>
  <si>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</si>
  <si>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</si>
  <si>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</si>
  <si>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</si>
  <si>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</si>
  <si>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</si>
  <si>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</si>
  <si>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</si>
  <si>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</si>
  <si>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</si>
  <si>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</si>
  <si>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</si>
  <si>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</si>
  <si>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</si>
  <si>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</si>
  <si>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</si>
  <si>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</si>
  <si>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</si>
  <si>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</si>
  <si>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</si>
  <si>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</si>
  <si>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</si>
  <si>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</si>
  <si>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</si>
  <si>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</si>
  <si>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</si>
  <si>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</si>
  <si>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</si>
  <si>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</si>
  <si>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</si>
  <si>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</si>
  <si>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</si>
  <si>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</si>
  <si>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</si>
  <si>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</si>
  <si>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</si>
  <si>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</si>
  <si>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</si>
  <si>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</si>
  <si>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</si>
  <si>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</si>
  <si>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</si>
  <si>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</si>
  <si>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</si>
  <si>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</si>
  <si>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</si>
  <si>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</si>
  <si>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</si>
  <si>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</si>
  <si>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</si>
  <si>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</si>
  <si>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</si>
  <si>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</si>
  <si>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</si>
  <si>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</si>
  <si>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</si>
  <si>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</si>
  <si>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</si>
  <si>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</si>
  <si>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</si>
  <si>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</si>
  <si>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</si>
  <si>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</si>
  <si>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</si>
  <si>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</si>
  <si>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</si>
  <si>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</si>
  <si>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</si>
  <si>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</si>
  <si>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</si>
  <si>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</si>
  <si>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</si>
  <si>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</si>
  <si>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</si>
  <si>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</si>
  <si>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</si>
  <si>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</si>
  <si>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</si>
  <si>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</si>
  <si>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</si>
  <si>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</si>
  <si>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</si>
  <si>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</si>
  <si>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</si>
  <si>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</si>
  <si>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</si>
  <si>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</si>
  <si>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</si>
  <si>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</si>
  <si>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</si>
  <si>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</si>
  <si>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</si>
  <si>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</si>
  <si>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</si>
  <si>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</si>
  <si>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</si>
  <si>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</si>
  <si>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</si>
  <si>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</si>
  <si>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</si>
  <si>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</si>
  <si>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</si>
  <si>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</si>
  <si>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</si>
  <si>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</si>
  <si>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</si>
  <si>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</si>
  <si>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</si>
  <si>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</si>
  <si>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</si>
  <si>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</si>
  <si>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</si>
  <si>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</si>
  <si>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</si>
  <si>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</si>
  <si>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</si>
  <si>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</si>
  <si>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</si>
  <si>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</si>
  <si>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</si>
  <si>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</si>
  <si>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</si>
  <si>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</si>
  <si>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</si>
  <si>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</si>
  <si>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</si>
  <si>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</si>
  <si>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</si>
  <si>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</si>
  <si>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</si>
  <si>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</si>
  <si>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</si>
  <si>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</si>
  <si>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</si>
  <si>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</si>
  <si>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</si>
  <si>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</si>
  <si>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</si>
  <si>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</si>
  <si>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</si>
  <si>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</si>
  <si>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</si>
  <si>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</si>
  <si>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</si>
  <si>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</si>
  <si>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</si>
  <si>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</si>
  <si>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</si>
  <si>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</si>
  <si>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</si>
  <si>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</si>
  <si>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</si>
  <si>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</si>
  <si>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</si>
  <si>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</si>
  <si>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</si>
  <si>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</si>
  <si>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</si>
  <si>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</si>
  <si>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</si>
  <si>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</si>
  <si>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</si>
  <si>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</si>
  <si>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</si>
  <si>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</si>
  <si>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</si>
  <si>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</si>
  <si>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</si>
  <si>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</si>
  <si>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</si>
  <si>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</si>
  <si>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</si>
  <si>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</si>
  <si>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</si>
  <si>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</si>
  <si>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</si>
  <si>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</si>
  <si>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</si>
  <si>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</si>
  <si>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</si>
  <si>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</si>
  <si>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</si>
  <si>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</si>
  <si>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</si>
  <si>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</si>
  <si>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</si>
  <si>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</si>
  <si>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</si>
  <si>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</si>
  <si>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</si>
  <si>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</si>
  <si>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</si>
  <si>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</si>
  <si>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</si>
  <si>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</si>
  <si>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</si>
  <si>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</si>
  <si>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</si>
  <si>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</si>
  <si>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</si>
  <si>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</si>
  <si>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</si>
  <si>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</si>
  <si>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</si>
  <si>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</si>
  <si>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</si>
  <si>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</si>
  <si>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</si>
  <si>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</si>
  <si>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</si>
  <si>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</si>
  <si>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</si>
  <si>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</si>
  <si>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</si>
  <si>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</si>
  <si>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</si>
  <si>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</si>
  <si>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</si>
  <si>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</si>
  <si>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</si>
  <si>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</si>
  <si>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</si>
  <si>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</si>
  <si>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</si>
  <si>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</si>
  <si>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</si>
  <si>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</si>
  <si>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</si>
  <si>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</si>
  <si>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</si>
  <si>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</si>
  <si>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</si>
  <si>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</si>
  <si>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</si>
  <si>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</si>
  <si>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</si>
  <si>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</si>
  <si>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</si>
  <si>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</si>
  <si>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</si>
  <si>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</si>
  <si>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</si>
  <si>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</si>
  <si>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</si>
  <si>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</si>
  <si>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</si>
  <si>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</si>
  <si>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</si>
  <si>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</si>
  <si>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</si>
  <si>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</si>
  <si>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</si>
  <si>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</si>
  <si>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</si>
  <si>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</si>
  <si>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</si>
  <si>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</si>
  <si>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</si>
  <si>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</si>
  <si>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</si>
  <si>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</si>
  <si>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</si>
  <si>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</si>
  <si>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</si>
  <si>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</si>
  <si>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</si>
  <si>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</si>
  <si>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</si>
  <si>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</si>
  <si>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</si>
  <si>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</si>
  <si>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</si>
  <si>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</si>
  <si>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</si>
  <si>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</si>
  <si>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</si>
  <si>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</si>
  <si>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</si>
  <si>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</si>
  <si>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</si>
  <si>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</si>
  <si>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</si>
  <si>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</si>
  <si>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</si>
  <si>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</si>
  <si>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</si>
  <si>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</si>
  <si>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</si>
  <si>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</si>
  <si>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</si>
  <si>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</si>
  <si>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</si>
  <si>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</si>
  <si>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</si>
  <si>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</si>
  <si>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</si>
  <si>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</si>
  <si>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</si>
  <si>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</si>
  <si>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</si>
  <si>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</si>
  <si>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</si>
  <si>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</si>
  <si>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</si>
  <si>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</si>
  <si>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</si>
  <si>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</si>
  <si>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</si>
  <si>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</si>
  <si>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</si>
  <si>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</si>
  <si>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</si>
  <si>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</si>
  <si>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</si>
  <si>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</si>
  <si>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</si>
  <si>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</si>
  <si>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</si>
  <si>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</si>
  <si>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</si>
  <si>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</si>
  <si>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</si>
  <si>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</si>
  <si>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</si>
  <si>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</si>
  <si>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</si>
  <si>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</si>
  <si>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</si>
  <si>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</si>
  <si>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</si>
  <si>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</si>
  <si>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</si>
  <si>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</si>
  <si>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</si>
  <si>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</si>
  <si>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</si>
  <si>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</si>
  <si>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</si>
  <si>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</si>
  <si>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</si>
  <si>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</si>
  <si>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</si>
  <si>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</si>
  <si>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</si>
  <si>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</si>
  <si>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</si>
  <si>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</si>
  <si>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</si>
  <si>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</si>
  <si>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</si>
  <si>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</si>
  <si>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</si>
  <si>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</si>
  <si>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</si>
  <si>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</si>
  <si>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</si>
  <si>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</si>
  <si>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</si>
  <si>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</si>
  <si>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</si>
  <si>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</si>
  <si>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</si>
  <si>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</si>
  <si>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</si>
  <si>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</si>
  <si>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</si>
  <si>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</si>
  <si>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</si>
  <si>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</si>
  <si>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</si>
  <si>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</si>
  <si>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</si>
  <si>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</si>
  <si>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</si>
  <si>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</si>
  <si>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</si>
  <si>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</si>
  <si>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</si>
  <si>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</si>
  <si>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</si>
  <si>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</si>
  <si>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</si>
  <si>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</si>
  <si>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</si>
  <si>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</si>
  <si>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</si>
  <si>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</si>
  <si>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</si>
  <si>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</si>
  <si>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</si>
  <si>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</si>
  <si>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</si>
  <si>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</si>
  <si>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</si>
  <si>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</si>
  <si>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</si>
  <si>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</si>
  <si>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</si>
  <si>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</si>
  <si>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</si>
  <si>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</si>
  <si>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</si>
  <si>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</si>
  <si>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</si>
  <si>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</si>
  <si>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</si>
  <si>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</si>
  <si>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</si>
  <si>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</si>
  <si>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</si>
  <si>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</si>
  <si>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</si>
  <si>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</si>
  <si>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</si>
  <si>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</si>
  <si>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</si>
  <si>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</si>
  <si>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</si>
  <si>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</si>
  <si>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</si>
  <si>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</si>
  <si>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</si>
  <si>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</si>
  <si>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</si>
  <si>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</si>
  <si>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</si>
  <si>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</si>
  <si>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</si>
  <si>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</si>
  <si>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</si>
  <si>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</si>
  <si>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</si>
  <si>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</si>
  <si>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</si>
  <si>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</si>
  <si>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</si>
  <si>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</si>
  <si>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</si>
  <si>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</si>
  <si>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</si>
  <si>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</si>
  <si>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</si>
  <si>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</si>
  <si>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</si>
  <si>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</si>
  <si>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</si>
  <si>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</si>
  <si>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</si>
  <si>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</si>
  <si>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</si>
  <si>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</si>
  <si>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</si>
  <si>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</si>
  <si>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</si>
  <si>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</si>
  <si>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</si>
  <si>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</si>
  <si>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</si>
  <si>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</si>
  <si>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</si>
  <si>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</si>
  <si>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</si>
  <si>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</si>
  <si>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</si>
  <si>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</si>
  <si>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</si>
  <si>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</si>
  <si>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</si>
  <si>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</si>
  <si>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</si>
  <si>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</si>
  <si>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</si>
  <si>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</si>
  <si>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</si>
  <si>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</si>
  <si>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</si>
  <si>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</si>
  <si>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</si>
  <si>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</si>
  <si>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</si>
  <si>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</si>
  <si>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</si>
  <si>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</si>
  <si>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</si>
  <si>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</si>
  <si>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</si>
  <si>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</si>
  <si>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</si>
  <si>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</si>
  <si>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</si>
  <si>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</si>
  <si>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</si>
  <si>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</si>
  <si>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</si>
  <si>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</si>
  <si>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</si>
  <si>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</si>
  <si>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</si>
  <si>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</si>
  <si>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</si>
  <si>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</si>
  <si>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</si>
  <si>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</si>
  <si>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</si>
  <si>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</si>
  <si>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</si>
  <si>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</si>
  <si>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</si>
  <si>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</si>
  <si>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</si>
  <si>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</si>
  <si>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</si>
  <si>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</si>
  <si>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</si>
  <si>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</si>
  <si>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</si>
  <si>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</si>
  <si>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</si>
  <si>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</si>
  <si>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</si>
  <si>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</si>
  <si>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</si>
  <si>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</si>
  <si>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</si>
  <si>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</si>
  <si>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</si>
  <si>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</si>
  <si>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</si>
  <si>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</si>
  <si>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</si>
  <si>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</si>
  <si>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</si>
  <si>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</si>
  <si>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</si>
  <si>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</si>
  <si>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</si>
  <si>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</si>
  <si>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</si>
  <si>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</si>
  <si>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</si>
  <si>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</si>
  <si>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</si>
  <si>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</si>
  <si>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</si>
  <si>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</si>
  <si>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</si>
  <si>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</si>
  <si>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</si>
  <si>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</si>
  <si>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</si>
  <si>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</si>
  <si>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</si>
  <si>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</si>
  <si>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</si>
  <si>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</si>
  <si>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</si>
  <si>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</si>
  <si>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</si>
  <si>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</si>
  <si>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</si>
  <si>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</si>
  <si>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</si>
  <si>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</si>
  <si>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</si>
  <si>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</si>
  <si>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</si>
  <si>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</si>
  <si>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</si>
  <si>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</si>
  <si>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</si>
  <si>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</si>
  <si>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</si>
  <si>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</si>
  <si>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</si>
  <si>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</si>
  <si>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</si>
  <si>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</si>
  <si>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</si>
  <si>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</si>
  <si>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</si>
  <si>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</si>
  <si>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</si>
  <si>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</si>
  <si>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</si>
  <si>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</si>
  <si>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</si>
  <si>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</si>
  <si>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</si>
  <si>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</si>
  <si>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</si>
  <si>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</si>
  <si>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</si>
  <si>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</si>
  <si>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</si>
  <si>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</si>
  <si>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</si>
  <si>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</si>
  <si>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</si>
  <si>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</si>
  <si>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</si>
  <si>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</si>
  <si>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</si>
  <si>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</si>
  <si>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</si>
  <si>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</si>
  <si>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</si>
  <si>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</si>
  <si>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</si>
  <si>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</si>
  <si>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</si>
  <si>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</si>
  <si>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</si>
  <si>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</si>
  <si>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</si>
  <si>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</si>
  <si>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</si>
  <si>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</si>
  <si>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</si>
  <si>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</si>
  <si>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</si>
  <si>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</si>
  <si>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</si>
  <si>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</si>
  <si>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</si>
  <si>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</si>
  <si>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</si>
  <si>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</si>
  <si>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</si>
  <si>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</si>
  <si>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</si>
  <si>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</si>
  <si>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</si>
  <si>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</si>
  <si>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</si>
  <si>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</si>
  <si>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</si>
  <si>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</si>
  <si>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</si>
  <si>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</si>
  <si>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</si>
  <si>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</si>
  <si>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</si>
  <si>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</si>
  <si>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</si>
  <si>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</si>
  <si>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</si>
  <si>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</si>
  <si>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</si>
  <si>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</si>
  <si>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</si>
  <si>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</si>
  <si>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</si>
  <si>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</si>
  <si>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</si>
  <si>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</si>
  <si>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</si>
  <si>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</si>
  <si>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</si>
  <si>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</si>
  <si>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</si>
  <si>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</si>
  <si>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</si>
  <si>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</si>
  <si>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</si>
  <si>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</si>
  <si>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</si>
  <si>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</si>
  <si>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</si>
  <si>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</si>
  <si>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</si>
  <si>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</si>
  <si>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</si>
  <si>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</si>
  <si>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</si>
  <si>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</si>
  <si>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</si>
  <si>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</si>
  <si>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</si>
  <si>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</si>
  <si>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</si>
  <si>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</si>
  <si>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</si>
  <si>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</si>
  <si>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</si>
  <si>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</si>
  <si>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</si>
  <si>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</si>
  <si>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</si>
  <si>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</si>
  <si>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</si>
  <si>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</si>
  <si>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</si>
  <si>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</si>
  <si>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</si>
  <si>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</si>
  <si>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</si>
  <si>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</si>
  <si>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</si>
  <si>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</si>
  <si>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</si>
  <si>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</si>
  <si>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</si>
  <si>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</si>
  <si>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</si>
  <si>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</si>
  <si>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</si>
  <si>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</si>
  <si>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</si>
  <si>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</si>
  <si>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</si>
  <si>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</si>
  <si>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</si>
  <si>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</si>
  <si>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</si>
  <si>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</si>
  <si>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</si>
  <si>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</si>
  <si>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</si>
  <si>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</si>
  <si>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</si>
  <si>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</si>
  <si>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</si>
  <si>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</si>
  <si>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</si>
  <si>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</si>
  <si>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</si>
  <si>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</si>
  <si>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</si>
  <si>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</si>
  <si>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</si>
  <si>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</si>
  <si>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</si>
  <si>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</si>
  <si>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</si>
  <si>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</si>
  <si>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</si>
  <si>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</si>
  <si>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</si>
  <si>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</si>
  <si>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</si>
  <si>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</si>
  <si>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</si>
  <si>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</si>
  <si>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</si>
  <si>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</si>
  <si>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</si>
  <si>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</si>
  <si>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</si>
  <si>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</si>
  <si>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</si>
  <si>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</si>
  <si>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</si>
  <si>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</si>
  <si>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</si>
  <si>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</si>
  <si>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</si>
  <si>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</si>
  <si>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</si>
  <si>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</si>
  <si>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</si>
  <si>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</si>
  <si>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</si>
  <si>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</si>
  <si>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</si>
  <si>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</si>
  <si>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</si>
  <si>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</si>
  <si>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</si>
  <si>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</si>
  <si>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</si>
  <si>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</si>
  <si>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</si>
  <si>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</si>
  <si>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</si>
  <si>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</si>
  <si>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</si>
  <si>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</si>
  <si>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</si>
  <si>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</si>
  <si>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</si>
  <si>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</si>
  <si>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</si>
  <si>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</si>
  <si>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</si>
  <si>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</si>
  <si>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</si>
  <si>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</si>
  <si>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</si>
  <si>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</si>
  <si>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</si>
  <si>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</si>
  <si>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</si>
  <si>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</si>
  <si>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</si>
  <si>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</si>
  <si>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</si>
  <si>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</si>
  <si>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</si>
  <si>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</si>
  <si>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</si>
  <si>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</si>
  <si>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</si>
  <si>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</si>
  <si>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</si>
  <si>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</si>
  <si>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</si>
  <si>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</si>
  <si>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</si>
  <si>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</si>
  <si>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</si>
  <si>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</si>
  <si>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</si>
  <si>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</si>
  <si>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</si>
  <si>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</si>
  <si>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</si>
  <si>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</si>
  <si>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</si>
  <si>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</si>
  <si>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</si>
  <si>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</si>
  <si>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</si>
  <si>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</si>
  <si>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</si>
  <si>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</si>
  <si>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</si>
  <si>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</si>
  <si>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</si>
  <si>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</si>
  <si>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</si>
  <si>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</si>
  <si>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</si>
  <si>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</si>
  <si>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</si>
  <si>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</si>
  <si>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</si>
  <si>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</si>
  <si>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</si>
  <si>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</si>
  <si>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</si>
  <si>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</si>
  <si>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</si>
  <si>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</si>
  <si>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</si>
  <si>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</si>
  <si>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</si>
  <si>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</si>
  <si>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</si>
  <si>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</si>
  <si>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</si>
  <si>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</si>
  <si>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</si>
  <si>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</si>
  <si>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</si>
  <si>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</si>
  <si>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</si>
  <si>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</si>
  <si>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</si>
  <si>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</si>
  <si>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</si>
  <si>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</si>
  <si>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</si>
  <si>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</si>
  <si>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</si>
  <si>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</si>
  <si>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</si>
  <si>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</si>
  <si>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</si>
  <si>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</si>
  <si>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</si>
  <si>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</si>
  <si>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</si>
  <si>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</si>
  <si>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</si>
  <si>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</si>
  <si>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</si>
  <si>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</si>
  <si>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</si>
  <si>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</si>
  <si>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</si>
  <si>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</si>
  <si>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</si>
  <si>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</si>
  <si>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</si>
  <si>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</si>
  <si>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</si>
  <si>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</si>
  <si>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</si>
  <si>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</si>
  <si>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</si>
  <si>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</si>
  <si>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</si>
  <si>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</si>
  <si>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</si>
  <si>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</si>
  <si>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</si>
  <si>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</si>
  <si>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</si>
  <si>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</si>
  <si>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</si>
  <si>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</si>
  <si>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</si>
  <si>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</si>
  <si>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</si>
  <si>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</si>
  <si>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</si>
  <si>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</si>
  <si>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</si>
  <si>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</si>
  <si>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</si>
  <si>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</si>
  <si>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</si>
  <si>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</si>
  <si>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</si>
  <si>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</si>
  <si>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</si>
  <si>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</si>
  <si>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</si>
  <si>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</si>
  <si>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</si>
  <si>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</si>
  <si>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</si>
  <si>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</si>
  <si>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</si>
  <si>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</si>
  <si>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</si>
  <si>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</si>
  <si>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</si>
  <si>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</si>
  <si>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</si>
  <si>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</si>
  <si>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</si>
  <si>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</si>
  <si>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</si>
  <si>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</si>
  <si>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</si>
  <si>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</si>
  <si>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</si>
  <si>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</si>
  <si>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</si>
  <si>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</si>
  <si>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</si>
  <si>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</si>
  <si>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</si>
  <si>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</si>
  <si>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</si>
  <si>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</si>
  <si>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</si>
  <si>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</si>
  <si>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</si>
  <si>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</si>
  <si>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</si>
  <si>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</si>
  <si>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</si>
  <si>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</si>
  <si>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</si>
  <si>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</si>
  <si>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</si>
  <si>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</si>
  <si>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</si>
  <si>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</si>
  <si>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</si>
  <si>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</si>
  <si>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</si>
  <si>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</si>
  <si>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</si>
  <si>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</si>
  <si>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</si>
  <si>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</si>
  <si>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</si>
  <si>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</si>
  <si>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</si>
  <si>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</si>
  <si>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</si>
  <si>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</si>
  <si>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</si>
  <si>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</si>
  <si>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</si>
  <si>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</si>
  <si>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</si>
  <si>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</si>
  <si>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</si>
  <si>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</si>
  <si>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</si>
  <si>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</si>
  <si>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</si>
  <si>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</si>
  <si>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</si>
  <si>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</si>
  <si>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</si>
  <si>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</si>
  <si>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</si>
  <si>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</si>
  <si>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</si>
  <si>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</si>
  <si>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</si>
  <si>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</si>
  <si>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</si>
  <si>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</si>
  <si>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</si>
  <si>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</si>
  <si>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</si>
  <si>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</si>
  <si>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</si>
  <si>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</si>
  <si>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</si>
  <si>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</si>
  <si>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</si>
  <si>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</si>
  <si>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</si>
  <si>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</si>
  <si>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</si>
  <si>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</si>
  <si>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</si>
  <si>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</si>
  <si>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</si>
  <si>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</si>
  <si>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</si>
  <si>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</si>
  <si>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</si>
  <si>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</si>
  <si>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</si>
  <si>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</si>
  <si>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</si>
  <si>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</si>
  <si>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</si>
  <si>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</si>
  <si>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</si>
  <si>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</si>
  <si>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</si>
  <si>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</si>
  <si>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</si>
  <si>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</si>
  <si>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</si>
  <si>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</si>
  <si>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</si>
  <si>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</si>
  <si>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</si>
  <si>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</si>
  <si>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</si>
  <si>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</si>
  <si>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</si>
  <si>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</si>
  <si>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</si>
  <si>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</si>
  <si>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</si>
  <si>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</si>
  <si>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</si>
  <si>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</si>
  <si>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</si>
  <si>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</si>
  <si>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</si>
  <si>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</si>
  <si>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</si>
  <si>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</si>
  <si>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</si>
  <si>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</si>
  <si>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</si>
  <si>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</si>
  <si>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</si>
  <si>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</si>
  <si>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</si>
  <si>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</si>
  <si>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</si>
  <si>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</si>
  <si>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</si>
  <si>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</si>
  <si>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</si>
  <si>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</si>
  <si>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</si>
  <si>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</si>
  <si>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</si>
  <si>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</si>
  <si>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</si>
  <si>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</si>
  <si>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</si>
  <si>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</si>
  <si>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</si>
  <si>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</si>
  <si>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</si>
  <si>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</si>
  <si>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</si>
  <si>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</si>
  <si>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</si>
  <si>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</si>
  <si>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</si>
  <si>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</si>
  <si>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</si>
  <si>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</si>
  <si>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</si>
  <si>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</si>
  <si>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</si>
  <si>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</si>
  <si>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</si>
  <si>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</si>
  <si>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</si>
  <si>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</si>
  <si>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</si>
  <si>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</si>
  <si>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</si>
  <si>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</si>
  <si>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</si>
  <si>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</si>
  <si>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</si>
  <si>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</si>
  <si>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</si>
  <si>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</si>
  <si>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</si>
  <si>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</si>
  <si>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</si>
  <si>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</si>
  <si>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</si>
  <si>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</si>
  <si>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</si>
  <si>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</si>
  <si>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</si>
  <si>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</si>
  <si>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</si>
  <si>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</si>
  <si>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</si>
  <si>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</si>
  <si>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</si>
  <si>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</si>
  <si>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</si>
  <si>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</si>
  <si>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</si>
  <si>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</si>
  <si>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</si>
  <si>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</si>
  <si>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</si>
  <si>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</si>
  <si>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</si>
  <si>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</si>
  <si>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</si>
  <si>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</si>
  <si>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</si>
  <si>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</si>
  <si>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</si>
  <si>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</si>
  <si>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</si>
  <si>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</si>
  <si>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</si>
  <si>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</si>
  <si>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</si>
  <si>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</si>
  <si>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</si>
  <si>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</si>
  <si>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</si>
  <si>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</si>
  <si>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</si>
  <si>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</si>
  <si>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</si>
  <si>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</si>
  <si>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</si>
  <si>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</si>
  <si>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</si>
  <si>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</si>
  <si>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</si>
  <si>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</si>
  <si>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</si>
  <si>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</si>
  <si>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</si>
  <si>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</si>
  <si>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</si>
  <si>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</si>
  <si>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</si>
  <si>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</si>
  <si>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</si>
  <si>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</si>
  <si>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</si>
  <si>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</si>
  <si>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</si>
  <si>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</si>
  <si>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</si>
  <si>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</si>
  <si>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</si>
  <si>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</si>
  <si>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</si>
  <si>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</si>
  <si>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</si>
  <si>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</si>
  <si>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</si>
  <si>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</si>
  <si>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</si>
  <si>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</si>
  <si>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</si>
  <si>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</si>
  <si>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</si>
  <si>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</si>
  <si>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</si>
  <si>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</si>
  <si>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</si>
  <si>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</si>
  <si>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</si>
  <si>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</si>
  <si>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</si>
  <si>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</si>
  <si>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</si>
  <si>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</si>
  <si>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</si>
  <si>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</si>
  <si>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</si>
  <si>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</si>
  <si>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</si>
  <si>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</si>
  <si>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</si>
  <si>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</si>
  <si>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</si>
  <si>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</si>
  <si>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</si>
  <si>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</si>
  <si>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</si>
  <si>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</si>
  <si>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</si>
  <si>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</si>
  <si>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</si>
  <si>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</si>
  <si>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</si>
  <si>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</si>
  <si>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</si>
  <si>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</si>
  <si>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</si>
  <si>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</si>
  <si>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</si>
  <si>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</si>
  <si>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</si>
  <si>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</si>
  <si>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</si>
  <si>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</si>
  <si>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</si>
  <si>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</si>
  <si>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</si>
  <si>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</si>
  <si>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</si>
  <si>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</si>
  <si>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</si>
  <si>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</si>
  <si>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</si>
  <si>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</si>
  <si>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</si>
  <si>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</si>
  <si>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</si>
  <si>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</si>
  <si>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</si>
  <si>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</si>
  <si>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</si>
  <si>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</si>
  <si>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</si>
  <si>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</si>
  <si>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</si>
  <si>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</si>
  <si>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</si>
  <si>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</si>
  <si>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</si>
  <si>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</si>
  <si>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</si>
  <si>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</si>
  <si>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</si>
  <si>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</si>
  <si>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</si>
  <si>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</si>
  <si>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</si>
  <si>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</si>
  <si>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</si>
  <si>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</si>
  <si>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</si>
  <si>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</si>
  <si>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</si>
  <si>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</si>
  <si>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</si>
  <si>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</si>
  <si>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</si>
  <si>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</si>
  <si>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</si>
  <si>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</si>
  <si>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</si>
  <si>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</si>
  <si>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</si>
  <si>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</si>
  <si>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</si>
  <si>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</si>
  <si>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</si>
  <si>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</si>
  <si>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</si>
  <si>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</si>
  <si>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</si>
  <si>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</si>
  <si>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</si>
  <si>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</si>
  <si>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</si>
  <si>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</si>
  <si>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</si>
  <si>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</si>
  <si>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</si>
  <si>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</si>
  <si>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</si>
  <si>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</si>
  <si>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</si>
  <si>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</si>
  <si>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</si>
  <si>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</si>
  <si>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</si>
  <si>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</si>
  <si>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</si>
  <si>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</si>
  <si>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</si>
  <si>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</si>
  <si>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</si>
  <si>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</si>
  <si>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</si>
  <si>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</si>
  <si>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</si>
  <si>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</si>
  <si>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</si>
  <si>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</si>
  <si>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</si>
  <si>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</si>
  <si>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</si>
  <si>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</si>
  <si>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</si>
  <si>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</si>
  <si>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</si>
  <si>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</si>
  <si>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</si>
  <si>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</si>
  <si>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</si>
  <si>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</si>
  <si>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</si>
  <si>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</si>
  <si>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</si>
  <si>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</si>
  <si>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</si>
  <si>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</si>
  <si>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</si>
  <si>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</si>
  <si>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</si>
  <si>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</si>
  <si>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</si>
  <si>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</si>
  <si>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</si>
  <si>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</si>
  <si>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</si>
  <si>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</si>
  <si>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</si>
  <si>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</si>
  <si>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</si>
  <si>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</si>
  <si>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</si>
  <si>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</si>
  <si>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</si>
  <si>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</si>
  <si>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</si>
  <si>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</si>
  <si>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</si>
  <si>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</si>
  <si>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</si>
  <si>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</si>
  <si>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</si>
  <si>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</si>
  <si>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</si>
  <si>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</si>
  <si>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</si>
  <si>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</si>
  <si>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</si>
  <si>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</si>
  <si>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</si>
  <si>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</si>
  <si>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</si>
  <si>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</si>
  <si>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</si>
  <si>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</si>
  <si>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</si>
  <si>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</si>
  <si>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</si>
  <si>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</si>
  <si>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</si>
  <si>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</si>
  <si>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</si>
  <si>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</si>
  <si>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</si>
  <si>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</si>
  <si>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</si>
  <si>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</si>
  <si>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</si>
  <si>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</si>
  <si>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</si>
  <si>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</si>
  <si>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</si>
  <si>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</si>
  <si>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</si>
  <si>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</si>
  <si>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</si>
  <si>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</si>
  <si>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</si>
  <si>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</si>
  <si>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</si>
  <si>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</si>
  <si>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</si>
  <si>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</si>
  <si>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</si>
  <si>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</si>
  <si>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</si>
  <si>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</si>
  <si>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</si>
  <si>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</si>
  <si>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</si>
  <si>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</si>
  <si>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</si>
  <si>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</si>
  <si>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</si>
  <si>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</si>
  <si>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</si>
  <si>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</si>
  <si>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</si>
  <si>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</si>
  <si>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</si>
  <si>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</si>
  <si>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</si>
  <si>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</si>
  <si>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</si>
  <si>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</si>
  <si>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</si>
  <si>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</si>
  <si>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</si>
  <si>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</si>
  <si>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</si>
  <si>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</si>
  <si>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</si>
  <si>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</si>
  <si>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</si>
  <si>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</si>
  <si>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</si>
  <si>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</si>
  <si>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</si>
  <si>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</si>
  <si>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</si>
  <si>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</si>
  <si>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</si>
  <si>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</si>
  <si>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</si>
  <si>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</si>
  <si>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</si>
  <si>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</si>
  <si>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</si>
  <si>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</si>
  <si>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</si>
  <si>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</si>
  <si>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</si>
  <si>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</si>
  <si>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</si>
  <si>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</si>
  <si>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</si>
  <si>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</si>
  <si>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</si>
  <si>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</si>
  <si>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</si>
  <si>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</si>
  <si>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</si>
  <si>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</si>
  <si>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</si>
  <si>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</si>
  <si>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</si>
  <si>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</si>
  <si>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</si>
  <si>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</si>
  <si>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</si>
  <si>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</si>
  <si>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</si>
  <si>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</si>
  <si>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</si>
  <si>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</si>
  <si>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</si>
  <si>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</si>
  <si>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</si>
  <si>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</si>
  <si>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</si>
  <si>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</si>
  <si>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</si>
  <si>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</si>
  <si>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</si>
  <si>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</si>
  <si>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</si>
  <si>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</si>
  <si>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</si>
  <si>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</si>
  <si>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</si>
  <si>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</si>
  <si>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</si>
  <si>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</si>
  <si>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</si>
  <si>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</si>
  <si>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</si>
  <si>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</si>
  <si>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</si>
  <si>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</si>
  <si>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</si>
  <si>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</si>
  <si>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</si>
  <si>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</si>
  <si>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</si>
  <si>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</si>
  <si>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</si>
  <si>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</si>
  <si>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</si>
  <si>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</si>
  <si>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</si>
  <si>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</si>
  <si>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</si>
  <si>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</si>
  <si>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</si>
  <si>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</si>
  <si>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</si>
  <si>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</si>
  <si>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</si>
  <si>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</si>
  <si>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</si>
  <si>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</si>
  <si>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</si>
  <si>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</si>
  <si>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</si>
  <si>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</si>
  <si>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</si>
  <si>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</si>
  <si>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</si>
  <si>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</si>
  <si>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</si>
  <si>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</si>
  <si>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</si>
  <si>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</si>
  <si>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</si>
  <si>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</si>
  <si>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</si>
  <si>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</si>
  <si>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</si>
  <si>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</si>
  <si>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</si>
  <si>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</si>
  <si>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</si>
  <si>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</si>
  <si>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</si>
  <si>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</si>
  <si>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</si>
  <si>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</si>
  <si>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</si>
  <si>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</si>
  <si>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</si>
  <si>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</si>
  <si>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</si>
  <si>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</si>
  <si>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</si>
  <si>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</si>
  <si>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</si>
  <si>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</si>
  <si>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</si>
  <si>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</si>
  <si>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</si>
  <si>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</si>
  <si>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</si>
  <si>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</si>
  <si>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</si>
  <si>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</si>
  <si>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</si>
  <si>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</si>
  <si>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</si>
  <si>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</si>
  <si>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</si>
  <si>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</si>
  <si>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</si>
  <si>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</si>
  <si>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</si>
  <si>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</si>
  <si>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</si>
  <si>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</si>
  <si>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</si>
  <si>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</si>
  <si>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</si>
  <si>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</si>
  <si>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</si>
  <si>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</si>
  <si>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</si>
  <si>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</si>
  <si>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</si>
  <si>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</si>
  <si>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</si>
  <si>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</si>
  <si>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</si>
  <si>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</si>
  <si>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</si>
  <si>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</si>
  <si>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</si>
  <si>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</si>
  <si>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</si>
  <si>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</si>
  <si>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</si>
  <si>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</si>
  <si>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</si>
  <si>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</si>
  <si>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</si>
  <si>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</si>
  <si>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</si>
  <si>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</si>
  <si>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</si>
  <si>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</si>
  <si>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</si>
  <si>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</si>
  <si>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</si>
  <si>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</si>
  <si>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</si>
  <si>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</si>
  <si>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</si>
  <si>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</si>
  <si>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</si>
  <si>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</si>
  <si>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</si>
  <si>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</si>
  <si>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</si>
  <si>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</si>
  <si>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</si>
  <si>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</si>
  <si>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</si>
  <si>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</si>
  <si>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</si>
  <si>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</si>
  <si>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</si>
  <si>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</si>
  <si>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</si>
  <si>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</si>
  <si>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</si>
  <si>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</si>
  <si>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</si>
  <si>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</si>
  <si>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</si>
  <si>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</si>
  <si>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</si>
  <si>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</si>
  <si>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</si>
  <si>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</si>
  <si>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</si>
  <si>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</si>
  <si>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</si>
  <si>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</si>
  <si>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</si>
  <si>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</si>
  <si>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</si>
  <si>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</si>
  <si>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</si>
  <si>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</si>
  <si>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</si>
  <si>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</si>
  <si>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</si>
  <si>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</si>
  <si>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</si>
  <si>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</si>
  <si>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</si>
  <si>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</si>
  <si>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</si>
  <si>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</si>
  <si>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</si>
  <si>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</si>
  <si>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</si>
  <si>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</si>
  <si>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</si>
  <si>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</si>
  <si>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</si>
  <si>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</si>
  <si>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</si>
  <si>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</si>
  <si>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</si>
  <si>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</si>
  <si>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</si>
  <si>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</si>
  <si>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</si>
  <si>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</si>
  <si>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</si>
  <si>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</si>
  <si>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</si>
  <si>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</si>
  <si>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</si>
  <si>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</si>
  <si>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</si>
  <si>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</si>
  <si>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</si>
  <si>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</si>
  <si>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</si>
  <si>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</si>
  <si>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</si>
  <si>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</si>
  <si>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</si>
  <si>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</si>
  <si>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</si>
  <si>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</si>
  <si>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</si>
  <si>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</si>
  <si>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</si>
  <si>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</si>
  <si>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</si>
  <si>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</si>
  <si>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</si>
  <si>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</si>
  <si>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</si>
  <si>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</si>
  <si>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</si>
  <si>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</si>
  <si>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</si>
  <si>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</si>
  <si>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</si>
  <si>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</si>
  <si>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</si>
  <si>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</si>
  <si>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</si>
  <si>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</si>
  <si>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</si>
  <si>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</si>
  <si>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</si>
  <si>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</si>
  <si>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</si>
  <si>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</si>
  <si>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</si>
  <si>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</si>
  <si>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</si>
  <si>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</si>
  <si>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</si>
  <si>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</si>
  <si>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</si>
  <si>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</si>
  <si>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</si>
  <si>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</si>
  <si>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</si>
  <si>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</si>
  <si>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</si>
  <si>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</si>
  <si>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</si>
  <si>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</si>
  <si>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</si>
  <si>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</si>
  <si>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</si>
  <si>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</si>
  <si>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</si>
  <si>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</si>
  <si>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</si>
  <si>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</si>
  <si>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</si>
  <si>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</si>
  <si>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</si>
  <si>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</si>
  <si>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</si>
  <si>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</si>
  <si>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</si>
  <si>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</si>
  <si>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</si>
  <si>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</si>
  <si>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</si>
  <si>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</si>
  <si>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</si>
  <si>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</si>
  <si>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</si>
  <si>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</si>
  <si>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</si>
  <si>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</si>
  <si>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</si>
  <si>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</si>
  <si>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</si>
  <si>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</si>
  <si>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</si>
  <si>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</si>
  <si>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</si>
  <si>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</si>
  <si>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</si>
  <si>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</si>
  <si>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</si>
  <si>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</si>
  <si>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</si>
  <si>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</si>
  <si>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</si>
  <si>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</si>
  <si>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</si>
  <si>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</si>
  <si>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</si>
  <si>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</si>
  <si>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</si>
  <si>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</si>
  <si>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</si>
  <si>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</si>
  <si>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</si>
  <si>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</si>
  <si>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</si>
  <si>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</si>
  <si>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</si>
  <si>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</si>
  <si>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</si>
  <si>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</si>
  <si>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</si>
  <si>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</si>
  <si>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</si>
  <si>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</si>
  <si>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</si>
  <si>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</si>
  <si>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</si>
  <si>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</si>
  <si>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</si>
  <si>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</si>
  <si>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</si>
  <si>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</si>
  <si>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</si>
  <si>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</si>
  <si>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</si>
  <si>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</si>
  <si>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</si>
  <si>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</si>
  <si>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</si>
  <si>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</si>
  <si>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</si>
  <si>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</si>
  <si>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</si>
  <si>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</si>
  <si>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</si>
  <si>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</si>
  <si>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</si>
  <si>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</si>
  <si>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</si>
  <si>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</si>
  <si>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</si>
  <si>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</si>
  <si>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</si>
  <si>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</si>
  <si>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</si>
  <si>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</si>
  <si>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</si>
  <si>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</si>
  <si>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</si>
  <si>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</si>
  <si>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</si>
  <si>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</si>
  <si>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</si>
  <si>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</si>
  <si>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</si>
  <si>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</si>
  <si>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</si>
  <si>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</si>
  <si>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</si>
  <si>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</si>
  <si>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</si>
  <si>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</si>
  <si>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</si>
  <si>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</si>
  <si>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</si>
  <si>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</si>
  <si>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</si>
  <si>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</si>
  <si>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</si>
  <si>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</si>
  <si>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</si>
  <si>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</si>
  <si>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</si>
  <si>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</si>
  <si>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</si>
  <si>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</si>
  <si>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</si>
  <si>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</si>
  <si>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</si>
  <si>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</si>
  <si>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</si>
  <si>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</si>
  <si>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</si>
  <si>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</si>
  <si>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</si>
  <si>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</si>
  <si>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</si>
  <si>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</si>
  <si>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</si>
  <si>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</si>
  <si>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</si>
  <si>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</si>
  <si>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</si>
  <si>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</si>
  <si>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</si>
  <si>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</si>
  <si>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</si>
  <si>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</si>
  <si>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</si>
  <si>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</si>
  <si>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</si>
  <si>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</si>
  <si>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</si>
  <si>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</si>
  <si>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</si>
  <si>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</si>
  <si>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</si>
  <si>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</si>
  <si>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</si>
  <si>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</si>
  <si>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</si>
  <si>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</si>
  <si>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</si>
  <si>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</si>
  <si>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</si>
  <si>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</si>
  <si>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</si>
  <si>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</si>
  <si>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</si>
  <si>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</si>
  <si>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</si>
  <si>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</si>
  <si>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</si>
  <si>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</si>
  <si>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</si>
  <si>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</si>
  <si>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</si>
  <si>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</si>
  <si>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</si>
  <si>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</si>
  <si>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</si>
  <si>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</si>
  <si>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</si>
  <si>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</si>
  <si>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</si>
  <si>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</si>
  <si>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</si>
  <si>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</si>
  <si>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</si>
  <si>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</si>
  <si>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</si>
  <si>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</si>
  <si>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</si>
  <si>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</si>
  <si>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</si>
  <si>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</si>
  <si>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</si>
  <si>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</si>
  <si>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</si>
  <si>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</si>
  <si>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</si>
  <si>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</si>
  <si>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</si>
  <si>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</si>
  <si>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</si>
  <si>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</si>
  <si>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</si>
  <si>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</si>
  <si>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</si>
  <si>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</si>
  <si>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</si>
  <si>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</si>
  <si>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</si>
  <si>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</si>
  <si>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</si>
  <si>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</si>
  <si>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</si>
  <si>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</si>
  <si>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</si>
  <si>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</si>
  <si>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</si>
  <si>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</si>
  <si>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</si>
  <si>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</si>
  <si>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</si>
  <si>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</si>
  <si>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</si>
  <si>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</si>
  <si>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</si>
  <si>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</si>
  <si>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</si>
  <si>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</si>
  <si>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</si>
  <si>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</si>
  <si>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</si>
  <si>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</si>
  <si>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</si>
  <si>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</si>
  <si>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</si>
  <si>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</si>
  <si>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</si>
  <si>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</si>
  <si>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</si>
  <si>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</si>
  <si>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</si>
  <si>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</si>
  <si>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</si>
  <si>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</si>
  <si>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</si>
  <si>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</si>
  <si>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</si>
  <si>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</si>
  <si>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</si>
  <si>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</si>
  <si>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</si>
  <si>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</si>
  <si>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</si>
  <si>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</si>
  <si>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</si>
  <si>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</si>
  <si>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</si>
  <si>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</si>
  <si>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</si>
  <si>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</si>
  <si>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</si>
  <si>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</si>
  <si>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</si>
  <si>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</si>
  <si>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</si>
  <si>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</si>
  <si>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</si>
  <si>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</si>
  <si>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</si>
  <si>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</si>
  <si>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</si>
  <si>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</si>
  <si>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</si>
  <si>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</si>
  <si>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</si>
  <si>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</si>
  <si>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</si>
  <si>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</si>
  <si>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</si>
  <si>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</si>
  <si>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</si>
  <si>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</si>
  <si>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</si>
  <si>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</si>
  <si>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</si>
  <si>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</si>
  <si>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</si>
  <si>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</si>
  <si>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</si>
  <si>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</si>
  <si>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</si>
  <si>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</si>
  <si>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</si>
  <si>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</si>
  <si>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</si>
  <si>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</si>
  <si>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</si>
  <si>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</si>
  <si>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</si>
  <si>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</si>
  <si>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</si>
  <si>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</si>
  <si>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</si>
  <si>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</si>
  <si>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</si>
  <si>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</si>
  <si>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</si>
  <si>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</si>
  <si>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</si>
  <si>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</si>
  <si>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</si>
  <si>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</si>
  <si>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</si>
  <si>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</si>
  <si>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</si>
  <si>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</si>
  <si>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</si>
  <si>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</si>
  <si>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</si>
  <si>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</si>
  <si>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</si>
  <si>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</si>
  <si>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</si>
  <si>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</si>
  <si>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</si>
  <si>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</si>
  <si>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</si>
  <si>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</si>
  <si>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</si>
  <si>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</si>
  <si>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</si>
  <si>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</si>
  <si>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</si>
  <si>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</si>
  <si>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</si>
  <si>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</si>
  <si>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</si>
  <si>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</si>
  <si>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</si>
  <si>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</si>
  <si>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</si>
  <si>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</si>
  <si>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</si>
  <si>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</si>
  <si>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</si>
  <si>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</si>
  <si>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</si>
  <si>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</si>
  <si>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</si>
  <si>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</si>
  <si>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</si>
  <si>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</si>
  <si>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</si>
  <si>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</si>
  <si>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</si>
  <si>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</si>
  <si>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</si>
  <si>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</si>
  <si>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</si>
  <si>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</si>
  <si>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</si>
  <si>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</si>
  <si>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</si>
  <si>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</si>
  <si>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</si>
  <si>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</si>
  <si>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</si>
  <si>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</si>
  <si>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</si>
  <si>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</si>
  <si>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</si>
  <si>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</si>
  <si>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</si>
  <si>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</si>
  <si>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</si>
  <si>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</si>
  <si>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</si>
  <si>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</si>
  <si>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</si>
  <si>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</si>
  <si>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</si>
  <si>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</si>
  <si>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</si>
  <si>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</si>
  <si>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</si>
  <si>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</si>
  <si>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</si>
  <si>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</si>
  <si>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</si>
  <si>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</si>
  <si>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</si>
  <si>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</si>
  <si>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</si>
  <si>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</si>
  <si>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</si>
  <si>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</si>
  <si>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</si>
  <si>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</si>
  <si>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</si>
  <si>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</si>
  <si>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</si>
  <si>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</si>
  <si>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</si>
  <si>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</si>
  <si>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</si>
  <si>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</si>
  <si>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</si>
  <si>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</si>
  <si>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</si>
  <si>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</si>
  <si>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</si>
  <si>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</si>
  <si>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</si>
  <si>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</si>
  <si>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</si>
  <si>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</si>
  <si>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</si>
  <si>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</si>
  <si>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</si>
  <si>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</si>
  <si>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</si>
  <si>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</si>
  <si>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</si>
  <si>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</si>
  <si>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</si>
  <si>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</si>
  <si>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</si>
  <si>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</si>
  <si>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</si>
  <si>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</si>
  <si>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</si>
  <si>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</si>
  <si>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</si>
  <si>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</si>
  <si>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</si>
  <si>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</si>
  <si>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</si>
  <si>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</si>
  <si>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</si>
  <si>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</si>
  <si>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</si>
  <si>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</si>
  <si>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</si>
  <si>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</si>
  <si>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</si>
  <si>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</si>
  <si>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</si>
  <si>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</si>
  <si>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</si>
  <si>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</si>
  <si>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</si>
  <si>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</si>
  <si>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</si>
  <si>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</si>
  <si>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</si>
  <si>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</si>
  <si>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</si>
  <si>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</si>
  <si>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</si>
  <si>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</si>
  <si>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</si>
  <si>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</si>
  <si>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</si>
  <si>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</si>
  <si>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</si>
  <si>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</si>
  <si>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</si>
  <si>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</si>
  <si>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</si>
  <si>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</si>
  <si>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</si>
  <si>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</si>
  <si>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</si>
  <si>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</si>
  <si>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</si>
  <si>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</si>
  <si>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</si>
  <si>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</si>
  <si>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</si>
  <si>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</si>
  <si>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</si>
  <si>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</si>
  <si>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</si>
  <si>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</si>
  <si>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</si>
  <si>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</si>
  <si>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</si>
  <si>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</si>
  <si>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</si>
  <si>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</si>
  <si>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</si>
  <si>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</si>
  <si>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</si>
  <si>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</si>
  <si>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</si>
  <si>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</si>
  <si>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</si>
  <si>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</si>
  <si>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</si>
  <si>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</si>
  <si>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</si>
  <si>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</si>
  <si>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</si>
  <si>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</si>
  <si>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</si>
  <si>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</si>
  <si>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</si>
  <si>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</si>
  <si>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</si>
  <si>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</si>
  <si>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</si>
  <si>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</si>
  <si>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</si>
  <si>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</si>
  <si>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</si>
  <si>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</si>
  <si>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</si>
  <si>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</si>
  <si>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</si>
  <si>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</si>
  <si>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</si>
  <si>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</si>
  <si>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</si>
  <si>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</si>
  <si>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</si>
  <si>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</si>
  <si>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</si>
  <si>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</si>
  <si>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</si>
  <si>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</si>
  <si>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</si>
  <si>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</si>
  <si>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</si>
  <si>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</si>
  <si>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</si>
  <si>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</si>
  <si>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</si>
  <si>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</si>
  <si>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</si>
  <si>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</si>
  <si>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</si>
  <si>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</si>
  <si>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</si>
  <si>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</si>
  <si>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</si>
  <si>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</si>
  <si>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</si>
  <si>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</si>
  <si>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</si>
  <si>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</si>
  <si>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</si>
  <si>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</si>
  <si>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</si>
  <si>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</si>
  <si>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</si>
  <si>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</si>
  <si>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</si>
  <si>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</si>
  <si>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</si>
  <si>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</si>
  <si>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</si>
  <si>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</si>
  <si>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</si>
  <si>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</si>
  <si>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</si>
  <si>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</si>
  <si>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</si>
  <si>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</si>
  <si>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</si>
  <si>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</si>
  <si>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</si>
  <si>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</si>
  <si>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</si>
  <si>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</si>
  <si>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</si>
  <si>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</si>
  <si>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</si>
  <si>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</si>
  <si>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</si>
  <si>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</si>
  <si>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</si>
  <si>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</si>
  <si>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</si>
  <si>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</si>
  <si>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</si>
  <si>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</si>
  <si>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</si>
  <si>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</si>
  <si>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</si>
  <si>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</si>
  <si>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</si>
  <si>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</si>
  <si>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</si>
  <si>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</si>
  <si>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</si>
  <si>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</si>
  <si>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</si>
  <si>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</si>
  <si>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</si>
  <si>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</si>
  <si>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</si>
  <si>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</si>
  <si>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</si>
  <si>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</si>
  <si>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</si>
  <si>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</si>
  <si>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</si>
  <si>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</si>
  <si>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</si>
  <si>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</si>
  <si>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</si>
  <si>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</si>
  <si>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</si>
  <si>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</si>
  <si>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</si>
  <si>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</si>
  <si>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</si>
  <si>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</si>
  <si>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</si>
  <si>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</si>
  <si>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</si>
  <si>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</si>
  <si>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</si>
  <si>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</si>
  <si>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</si>
  <si>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</si>
  <si>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</si>
  <si>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</si>
  <si>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</si>
  <si>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</si>
  <si>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</si>
  <si>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</si>
  <si>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</si>
  <si>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</si>
  <si>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</si>
  <si>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</si>
  <si>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</si>
  <si>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</si>
  <si>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</si>
  <si>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</si>
  <si>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</si>
  <si>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</si>
  <si>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</si>
  <si>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</si>
  <si>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</si>
  <si>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</si>
  <si>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</si>
  <si>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</si>
  <si>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</si>
  <si>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</si>
  <si>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</si>
  <si>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</si>
  <si>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</si>
  <si>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</si>
  <si>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</si>
  <si>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</si>
  <si>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</si>
  <si>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</si>
  <si>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</si>
  <si>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</si>
  <si>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</si>
  <si>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</si>
  <si>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</si>
  <si>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</si>
  <si>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</si>
  <si>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</si>
  <si>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</si>
  <si>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</si>
  <si>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</si>
  <si>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</si>
  <si>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</si>
  <si>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</si>
  <si>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</si>
  <si>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</si>
  <si>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</si>
  <si>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</si>
  <si>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</si>
  <si>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</si>
  <si>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</si>
  <si>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</si>
  <si>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</si>
  <si>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</si>
  <si>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</si>
  <si>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</si>
  <si>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</si>
  <si>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</si>
  <si>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</si>
  <si>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</si>
  <si>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</si>
  <si>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</si>
  <si>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</si>
  <si>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</si>
  <si>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</si>
  <si>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</si>
  <si>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</si>
  <si>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</si>
  <si>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</si>
  <si>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</si>
  <si>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</si>
  <si>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</si>
  <si>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</si>
  <si>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</si>
  <si>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</si>
  <si>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</si>
  <si>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</si>
  <si>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</si>
  <si>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</si>
  <si>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</si>
  <si>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</si>
  <si>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</si>
  <si>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</si>
  <si>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</si>
  <si>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</si>
  <si>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</si>
  <si>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</si>
  <si>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</si>
  <si>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</si>
  <si>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</si>
  <si>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</si>
  <si>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</si>
  <si>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</si>
  <si>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</si>
  <si>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</si>
  <si>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</si>
  <si>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</si>
  <si>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</si>
  <si>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</si>
  <si>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</si>
  <si>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</si>
  <si>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</si>
  <si>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</si>
  <si>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</si>
  <si>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</si>
  <si>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</si>
  <si>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</si>
  <si>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</si>
  <si>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</si>
  <si>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</si>
  <si>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</si>
  <si>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</si>
  <si>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</si>
  <si>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</si>
  <si>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</si>
  <si>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</si>
  <si>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</si>
  <si>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</si>
  <si>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</si>
  <si>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</si>
  <si>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</si>
  <si>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</si>
  <si>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</si>
  <si>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</si>
  <si>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</si>
  <si>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</si>
  <si>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</si>
  <si>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</si>
  <si>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</si>
  <si>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</si>
  <si>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</si>
  <si>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</si>
  <si>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</si>
  <si>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</si>
  <si>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</si>
  <si>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</si>
  <si>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</si>
  <si>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</si>
  <si>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</si>
  <si>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</si>
  <si>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</si>
  <si>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</si>
  <si>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</si>
  <si>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</si>
  <si>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</si>
  <si>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</si>
  <si>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</si>
  <si>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</si>
  <si>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</si>
  <si>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</si>
  <si>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</si>
  <si>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</si>
  <si>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</si>
  <si>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</si>
  <si>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</si>
  <si>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</si>
  <si>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</si>
  <si>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</si>
  <si>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</si>
  <si>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</si>
  <si>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</si>
  <si>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</si>
  <si>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</si>
  <si>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</si>
  <si>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</si>
  <si>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</si>
  <si>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</si>
  <si>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</si>
  <si>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</si>
  <si>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</si>
  <si>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</si>
  <si>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</si>
  <si>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</si>
  <si>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</si>
  <si>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</si>
  <si>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</si>
  <si>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</si>
  <si>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</si>
  <si>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</si>
  <si>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</si>
  <si>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</si>
  <si>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</si>
  <si>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</si>
  <si>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</si>
  <si>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</si>
  <si>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</si>
  <si>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</si>
  <si>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</si>
  <si>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</si>
  <si>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</si>
  <si>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</si>
  <si>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</si>
  <si>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</si>
  <si>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</si>
  <si>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</si>
  <si>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</si>
  <si>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</si>
  <si>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</si>
  <si>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</si>
  <si>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</si>
  <si>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</si>
  <si>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</si>
  <si>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</si>
  <si>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</si>
  <si>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</si>
  <si>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</si>
  <si>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</si>
  <si>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</si>
  <si>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</si>
  <si>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</si>
  <si>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</si>
  <si>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</si>
  <si>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</si>
  <si>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</si>
  <si>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</si>
  <si>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</si>
  <si>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</si>
  <si>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</si>
  <si>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</si>
  <si>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</si>
  <si>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</si>
  <si>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</si>
  <si>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</si>
  <si>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</si>
  <si>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</si>
  <si>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</si>
  <si>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</si>
  <si>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</si>
  <si>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</si>
  <si>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</si>
  <si>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</si>
  <si>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</si>
  <si>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</si>
  <si>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</si>
  <si>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</si>
  <si>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</si>
  <si>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</si>
  <si>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</si>
  <si>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</si>
  <si>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</si>
  <si>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</si>
  <si>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</si>
  <si>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</si>
  <si>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</si>
  <si>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</si>
  <si>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</si>
  <si>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</si>
  <si>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</si>
  <si>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</si>
  <si>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</si>
  <si>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</si>
  <si>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</si>
  <si>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</si>
  <si>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</si>
  <si>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</si>
  <si>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</si>
  <si>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</si>
  <si>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</si>
  <si>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</si>
  <si>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</si>
  <si>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</si>
  <si>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</si>
  <si>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</si>
  <si>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</si>
  <si>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</si>
  <si>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</si>
  <si>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</si>
  <si>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</si>
  <si>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</si>
  <si>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</si>
  <si>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</si>
  <si>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</si>
  <si>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</si>
  <si>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</si>
  <si>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</si>
  <si>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</si>
  <si>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</si>
  <si>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</si>
  <si>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</si>
  <si>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</si>
  <si>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</si>
  <si>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</si>
  <si>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</si>
  <si>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</si>
  <si>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</si>
  <si>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</si>
  <si>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</si>
  <si>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</si>
  <si>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</si>
  <si>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</si>
  <si>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</si>
  <si>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</si>
  <si>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</si>
  <si>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</si>
  <si>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</si>
  <si>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</si>
  <si>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</si>
  <si>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</si>
  <si>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</si>
  <si>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</si>
  <si>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</si>
  <si>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</si>
  <si>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</si>
  <si>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</si>
  <si>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</si>
  <si>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</si>
  <si>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</si>
  <si>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</si>
  <si>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</si>
  <si>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</si>
  <si>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</si>
  <si>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</si>
  <si>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</si>
  <si>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</si>
  <si>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</si>
  <si>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</si>
  <si>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</si>
  <si>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</si>
  <si>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</si>
  <si>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</si>
  <si>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</si>
  <si>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</si>
  <si>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</si>
  <si>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</si>
  <si>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</si>
  <si>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</si>
  <si>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</si>
  <si>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</si>
  <si>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</si>
  <si>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</si>
  <si>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</si>
  <si>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</si>
  <si>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</si>
  <si>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</si>
  <si>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</si>
  <si>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</si>
  <si>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</si>
  <si>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</si>
  <si>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</si>
  <si>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</si>
  <si>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</si>
  <si>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</si>
  <si>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</si>
  <si>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</si>
  <si>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</si>
  <si>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</si>
  <si>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</si>
  <si>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</si>
  <si>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</si>
  <si>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</si>
  <si>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</si>
  <si>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</si>
  <si>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</si>
  <si>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</si>
  <si>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</si>
  <si>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</si>
  <si>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</si>
  <si>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</si>
  <si>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</si>
  <si>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</si>
  <si>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</si>
  <si>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</si>
  <si>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</si>
  <si>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</si>
  <si>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</si>
  <si>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</si>
  <si>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</si>
  <si>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</si>
  <si>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</si>
  <si>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</si>
  <si>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</si>
  <si>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</si>
  <si>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</si>
  <si>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</si>
  <si>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</si>
  <si>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</si>
  <si>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</si>
  <si>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</si>
  <si>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</si>
  <si>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</si>
  <si>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</si>
  <si>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</si>
  <si>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</si>
  <si>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</si>
  <si>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</si>
  <si>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</si>
  <si>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</si>
  <si>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</si>
  <si>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</si>
  <si>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</si>
  <si>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</si>
  <si>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</si>
  <si>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</si>
  <si>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</si>
  <si>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</si>
  <si>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</si>
  <si>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</si>
  <si>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</si>
  <si>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</si>
  <si>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</si>
  <si>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</si>
  <si>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</si>
  <si>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</si>
  <si>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</si>
  <si>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</si>
  <si>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</si>
  <si>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</si>
  <si>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</si>
  <si>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</si>
  <si>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</si>
  <si>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</si>
  <si>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</si>
  <si>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</si>
  <si>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</si>
  <si>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</si>
  <si>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</si>
  <si>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</si>
  <si>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</si>
  <si>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</si>
  <si>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</si>
  <si>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</si>
  <si>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</si>
  <si>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</si>
  <si>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</si>
  <si>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</si>
  <si>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</si>
  <si>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</si>
  <si>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</si>
  <si>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</si>
  <si>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</si>
  <si>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</si>
  <si>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</si>
  <si>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</si>
  <si>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</si>
  <si>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</si>
  <si>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</si>
  <si>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</si>
  <si>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</si>
  <si>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</si>
  <si>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</si>
  <si>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</si>
  <si>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</si>
  <si>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</si>
  <si>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</si>
  <si>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</si>
  <si>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</si>
  <si>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</si>
  <si>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</si>
  <si>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</si>
  <si>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</si>
  <si>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</si>
  <si>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</si>
  <si>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</si>
  <si>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</si>
  <si>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</si>
  <si>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</si>
  <si>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</si>
  <si>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</si>
  <si>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</si>
  <si>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</si>
  <si>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</si>
  <si>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</si>
  <si>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</si>
  <si>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</si>
  <si>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</si>
  <si>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</si>
  <si>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</si>
  <si>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</si>
  <si>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</si>
  <si>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</si>
  <si>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</si>
  <si>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</si>
  <si>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</si>
  <si>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</si>
  <si>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</si>
  <si>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</si>
  <si>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</si>
  <si>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</si>
  <si>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</si>
  <si>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</si>
  <si>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</si>
  <si>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</si>
  <si>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</si>
  <si>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</si>
  <si>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</si>
  <si>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</si>
  <si>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</si>
  <si>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</si>
  <si>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</si>
  <si>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</si>
  <si>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</si>
  <si>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</si>
  <si>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</si>
  <si>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</si>
  <si>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</si>
  <si>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</si>
  <si>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</si>
  <si>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</si>
  <si>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</si>
  <si>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</si>
  <si>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</si>
  <si>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</si>
  <si>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</si>
  <si>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</si>
  <si>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</si>
  <si>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</si>
  <si>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</si>
  <si>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</si>
  <si>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</si>
  <si>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</si>
  <si>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</si>
  <si>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</si>
  <si>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</si>
  <si>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</si>
  <si>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</si>
  <si>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</si>
  <si>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</si>
  <si>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</si>
  <si>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</si>
  <si>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</si>
  <si>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</si>
  <si>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</si>
  <si>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</si>
  <si>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</si>
  <si>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</si>
  <si>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</si>
  <si>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</si>
  <si>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</si>
  <si>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</si>
  <si>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</si>
  <si>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</si>
  <si>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</si>
  <si>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</si>
  <si>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</si>
  <si>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</si>
  <si>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</si>
  <si>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</si>
  <si>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</si>
  <si>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</si>
  <si>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</si>
  <si>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</si>
  <si>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</si>
  <si>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</si>
  <si>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</si>
  <si>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</si>
  <si>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</si>
  <si>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</si>
  <si>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</si>
  <si>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</si>
  <si>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</si>
  <si>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</si>
  <si>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</si>
  <si>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</si>
  <si>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</si>
  <si>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</si>
  <si>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</si>
  <si>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</si>
  <si>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</si>
  <si>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</si>
  <si>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</si>
  <si>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</si>
  <si>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</si>
  <si>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</si>
  <si>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</si>
  <si>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</si>
  <si>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</si>
  <si>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</si>
  <si>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</si>
  <si>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</si>
  <si>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</si>
  <si>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</si>
  <si>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</si>
  <si>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</si>
  <si>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</si>
  <si>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</si>
  <si>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</si>
  <si>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</si>
  <si>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</si>
  <si>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</si>
  <si>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</si>
  <si>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</si>
  <si>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</si>
  <si>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</si>
  <si>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</si>
  <si>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</si>
  <si>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</si>
  <si>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</si>
  <si>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</si>
  <si>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</si>
  <si>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</si>
  <si>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</si>
  <si>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</si>
  <si>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</si>
  <si>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</si>
  <si>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</si>
  <si>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</si>
  <si>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</si>
  <si>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</si>
  <si>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</si>
  <si>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</si>
  <si>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</si>
  <si>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</si>
  <si>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</si>
  <si>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</si>
  <si>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</si>
  <si>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</si>
  <si>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</si>
  <si>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</si>
  <si>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</si>
  <si>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</si>
  <si>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</si>
  <si>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</si>
  <si>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</si>
  <si>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</si>
  <si>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</si>
  <si>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</si>
  <si>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</si>
  <si>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</si>
  <si>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</si>
  <si>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</si>
  <si>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</si>
  <si>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</si>
  <si>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</si>
  <si>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</si>
  <si>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</si>
  <si>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</si>
  <si>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</si>
  <si>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</si>
  <si>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</si>
  <si>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</si>
  <si>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</si>
  <si>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</si>
  <si>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</si>
  <si>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</si>
  <si>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</si>
  <si>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</si>
  <si>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</si>
  <si>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</si>
  <si>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</si>
  <si>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</si>
  <si>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</si>
  <si>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</si>
  <si>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</si>
  <si>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</si>
  <si>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</si>
  <si>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</si>
  <si>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</si>
  <si>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</si>
  <si>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</si>
  <si>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</si>
  <si>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</si>
  <si>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</si>
  <si>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</si>
  <si>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</si>
  <si>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</si>
  <si>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</si>
  <si>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</si>
  <si>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</si>
  <si>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</si>
  <si>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</si>
  <si>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</si>
  <si>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</si>
  <si>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</si>
  <si>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</si>
  <si>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</si>
  <si>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</si>
  <si>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</si>
  <si>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</si>
  <si>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</si>
  <si>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</si>
  <si>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</si>
  <si>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</si>
  <si>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</si>
  <si>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</si>
  <si>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</si>
  <si>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</si>
  <si>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</si>
  <si>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</si>
  <si>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</si>
  <si>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</si>
  <si>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</si>
  <si>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</si>
  <si>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</si>
  <si>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</si>
  <si>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</si>
  <si>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</si>
  <si>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</si>
  <si>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</si>
  <si>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</si>
  <si>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</si>
  <si>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</si>
  <si>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</si>
  <si>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</si>
  <si>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</si>
  <si>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</si>
  <si>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</si>
  <si>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</si>
  <si>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</si>
  <si>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</si>
  <si>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</si>
  <si>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</si>
  <si>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</si>
  <si>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</si>
  <si>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</si>
  <si>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</si>
  <si>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</si>
  <si>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</si>
  <si>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</si>
  <si>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</si>
  <si>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</si>
  <si>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</si>
  <si>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</si>
  <si>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</si>
  <si>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</si>
  <si>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</si>
  <si>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</si>
  <si>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</si>
  <si>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</si>
  <si>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</si>
  <si>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</si>
  <si>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</si>
  <si>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</si>
  <si>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</si>
  <si>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</si>
  <si>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</si>
  <si>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</si>
  <si>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</si>
  <si>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</si>
  <si>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</si>
  <si>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</si>
  <si>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</si>
  <si>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</si>
  <si>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</si>
  <si>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</si>
  <si>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</si>
  <si>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</si>
  <si>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</si>
  <si>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</si>
  <si>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</si>
  <si>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</si>
  <si>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</si>
  <si>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</si>
  <si>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</si>
  <si>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</si>
  <si>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</si>
  <si>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</si>
  <si>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</si>
  <si>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</si>
  <si>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</si>
  <si>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</si>
  <si>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</si>
  <si>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</si>
  <si>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</si>
  <si>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</si>
  <si>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</si>
  <si>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</si>
  <si>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</si>
  <si>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</si>
  <si>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</si>
  <si>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</si>
  <si>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</si>
  <si>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</si>
  <si>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</si>
  <si>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</si>
  <si>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</si>
  <si>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</si>
  <si>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</si>
  <si>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</si>
  <si>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</si>
  <si>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</si>
  <si>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</si>
  <si>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</si>
  <si>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</si>
  <si>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</si>
  <si>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</si>
  <si>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</si>
  <si>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</si>
  <si>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</si>
  <si>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</si>
  <si>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</si>
  <si>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</si>
  <si>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</si>
  <si>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</si>
  <si>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</si>
  <si>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</si>
  <si>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</si>
  <si>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</si>
  <si>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</si>
  <si>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</si>
  <si>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</si>
  <si>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</si>
  <si>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</si>
  <si>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</si>
  <si>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</si>
  <si>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</si>
  <si>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</si>
  <si>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</si>
  <si>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</si>
  <si>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</si>
  <si>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</si>
  <si>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</si>
  <si>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</si>
  <si>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</si>
  <si>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</si>
  <si>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</si>
  <si>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</si>
  <si>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</si>
  <si>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</si>
  <si>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</si>
  <si>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</si>
  <si>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</si>
  <si>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</si>
  <si>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</si>
  <si>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</si>
  <si>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</si>
  <si>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</si>
  <si>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</si>
  <si>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</si>
  <si>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</si>
  <si>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</si>
  <si>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</si>
  <si>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</si>
  <si>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</si>
  <si>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</si>
  <si>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</si>
  <si>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</si>
  <si>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</si>
  <si>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</si>
  <si>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</si>
  <si>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</si>
  <si>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</si>
  <si>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</si>
  <si>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</si>
  <si>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</si>
  <si>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</si>
  <si>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</si>
  <si>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</si>
  <si>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</si>
  <si>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</si>
  <si>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</si>
  <si>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</si>
  <si>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</si>
  <si>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</si>
  <si>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</si>
  <si>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</si>
  <si>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</si>
  <si>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</si>
  <si>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</si>
  <si>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</si>
  <si>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</si>
  <si>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</si>
  <si>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</si>
  <si>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</si>
  <si>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</si>
  <si>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</si>
  <si>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</si>
  <si>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</si>
  <si>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</si>
  <si>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</si>
  <si>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</si>
  <si>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</si>
  <si>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</si>
  <si>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</si>
  <si>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</si>
  <si>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</si>
  <si>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</si>
  <si>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</si>
  <si>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</si>
  <si>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</si>
  <si>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</si>
  <si>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</si>
  <si>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</si>
  <si>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</si>
  <si>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</si>
  <si>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</si>
  <si>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</si>
  <si>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</si>
  <si>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</si>
  <si>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</si>
  <si>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</si>
  <si>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</si>
  <si>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</si>
  <si>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</si>
  <si>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</si>
  <si>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</si>
  <si>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</si>
  <si>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</si>
  <si>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</si>
  <si>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</si>
  <si>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</si>
  <si>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</si>
  <si>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</si>
  <si>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</si>
  <si>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</si>
  <si>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</si>
  <si>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</si>
  <si>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</si>
  <si>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</si>
  <si>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</si>
  <si>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</si>
  <si>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</si>
  <si>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</si>
  <si>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</si>
  <si>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</si>
  <si>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</si>
  <si>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</si>
  <si>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</si>
  <si>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</si>
  <si>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</si>
  <si>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</si>
  <si>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</si>
  <si>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</si>
  <si>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</si>
  <si>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</si>
  <si>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</si>
  <si>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</si>
  <si>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</si>
  <si>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</si>
  <si>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</si>
  <si>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</si>
  <si>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</si>
  <si>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</si>
  <si>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</si>
  <si>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</si>
  <si>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</si>
  <si>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</si>
  <si>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</si>
  <si>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</si>
  <si>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</si>
  <si>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</si>
  <si>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</si>
  <si>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</si>
  <si>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</si>
  <si>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</si>
  <si>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</si>
  <si>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</si>
  <si>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</si>
  <si>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</si>
  <si>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</si>
  <si>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</si>
  <si>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</si>
  <si>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</si>
  <si>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</si>
  <si>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</si>
  <si>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</si>
  <si>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</si>
  <si>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</si>
  <si>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</si>
  <si>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</si>
  <si>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</si>
  <si>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</si>
  <si>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</si>
  <si>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</si>
  <si>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</si>
  <si>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</si>
  <si>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</si>
  <si>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</si>
  <si>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</si>
  <si>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</si>
  <si>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</si>
  <si>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</si>
  <si>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</si>
  <si>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</si>
  <si>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</si>
  <si>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</si>
  <si>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</si>
  <si>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</si>
  <si>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</si>
  <si>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</si>
  <si>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</si>
  <si>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</si>
  <si>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</si>
  <si>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</si>
  <si>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</si>
  <si>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</si>
  <si>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</si>
  <si>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</si>
  <si>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</si>
  <si>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</si>
  <si>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</si>
  <si>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</si>
  <si>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</si>
  <si>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</si>
  <si>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</si>
  <si>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</si>
  <si>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</si>
  <si>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</si>
  <si>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</si>
  <si>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</si>
  <si>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</si>
  <si>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</si>
  <si>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</si>
  <si>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</si>
  <si>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</si>
  <si>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</si>
  <si>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</si>
  <si>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</si>
  <si>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</si>
  <si>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</si>
  <si>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</si>
  <si>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</si>
  <si>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</si>
  <si>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</si>
  <si>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</si>
  <si>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</si>
  <si>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</si>
  <si>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</si>
  <si>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</si>
  <si>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</si>
  <si>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</si>
  <si>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</si>
  <si>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</si>
  <si>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</si>
  <si>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</si>
  <si>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</si>
  <si>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</si>
  <si>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</si>
  <si>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</si>
  <si>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</si>
  <si>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</si>
  <si>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</si>
  <si>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</si>
  <si>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</si>
  <si>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</si>
  <si>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</si>
  <si>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</si>
  <si>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</si>
  <si>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</si>
  <si>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</si>
  <si>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</si>
  <si>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</si>
  <si>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</si>
  <si>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</si>
  <si>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</si>
  <si>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</si>
  <si>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</si>
  <si>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</si>
  <si>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</si>
  <si>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</si>
  <si>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</si>
  <si>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</si>
  <si>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</si>
  <si>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</si>
  <si>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</si>
  <si>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</si>
  <si>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</si>
  <si>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</si>
  <si>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</si>
  <si>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</si>
  <si>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</si>
  <si>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</si>
  <si>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</si>
  <si>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</si>
  <si>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</si>
  <si>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</si>
  <si>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</si>
  <si>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</si>
  <si>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</si>
  <si>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</si>
  <si>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</si>
  <si>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</si>
  <si>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</si>
  <si>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</si>
  <si>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</si>
  <si>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</si>
  <si>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</si>
  <si>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</si>
  <si>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</si>
  <si>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</si>
  <si>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</si>
  <si>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</si>
  <si>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</si>
  <si>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</si>
  <si>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</si>
  <si>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</si>
  <si>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</si>
  <si>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</si>
  <si>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</si>
  <si>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</si>
  <si>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</si>
  <si>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</si>
  <si>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</si>
  <si>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</si>
  <si>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</si>
  <si>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</si>
  <si>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</si>
  <si>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</si>
  <si>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</si>
  <si>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</si>
  <si>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</si>
  <si>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</si>
  <si>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</si>
  <si>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</si>
  <si>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</si>
  <si>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</si>
  <si>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</si>
  <si>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</si>
  <si>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</si>
  <si>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</si>
  <si>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</si>
  <si>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</si>
  <si>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</si>
  <si>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</si>
  <si>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</si>
  <si>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</si>
  <si>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</si>
  <si>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</si>
  <si>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</si>
  <si>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</si>
  <si>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</si>
  <si>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</si>
  <si>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</si>
  <si>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</si>
  <si>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</si>
  <si>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</si>
  <si>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</si>
  <si>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</si>
  <si>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</si>
  <si>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</si>
  <si>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</si>
  <si>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</si>
  <si>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</si>
  <si>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</si>
  <si>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</si>
  <si>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</si>
  <si>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</si>
  <si>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</si>
  <si>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</si>
  <si>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</si>
  <si>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</si>
  <si>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</si>
  <si>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</si>
  <si>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</si>
  <si>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</si>
  <si>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</si>
  <si>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</si>
  <si>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</si>
  <si>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</si>
  <si>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</si>
  <si>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</si>
  <si>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</si>
  <si>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</si>
  <si>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</si>
  <si>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</si>
  <si>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</si>
  <si>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</si>
  <si>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</si>
  <si>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</si>
  <si>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</si>
  <si>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</si>
  <si>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</si>
  <si>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</si>
  <si>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</si>
  <si>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</si>
  <si>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</si>
  <si>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</si>
  <si>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</si>
  <si>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</si>
  <si>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</si>
  <si>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</si>
  <si>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</si>
  <si>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</si>
  <si>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</si>
  <si>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</si>
  <si>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</si>
  <si>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</si>
  <si>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</si>
  <si>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</si>
  <si>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</si>
  <si>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</si>
  <si>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</si>
  <si>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</si>
  <si>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</si>
  <si>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</si>
  <si>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</si>
  <si>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</si>
  <si>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</si>
  <si>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</si>
  <si>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</si>
  <si>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</si>
  <si>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</si>
  <si>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</si>
  <si>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</si>
  <si>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</si>
  <si>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</si>
  <si>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</si>
  <si>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</si>
  <si>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</si>
  <si>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</si>
  <si>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</si>
  <si>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</si>
  <si>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</si>
  <si>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</si>
  <si>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</si>
  <si>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</si>
  <si>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</si>
  <si>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</si>
  <si>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</si>
  <si>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</si>
  <si>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</si>
  <si>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</si>
  <si>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</si>
  <si>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</si>
  <si>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</si>
  <si>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</si>
  <si>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</si>
  <si>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</si>
  <si>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</si>
  <si>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</si>
  <si>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</si>
  <si>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</si>
  <si>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</si>
  <si>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</si>
  <si>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</si>
  <si>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</si>
  <si>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</si>
  <si>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</si>
  <si>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</si>
  <si>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</si>
  <si>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</si>
  <si>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</si>
  <si>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</si>
  <si>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</si>
  <si>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</si>
  <si>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</si>
  <si>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</si>
  <si>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</si>
  <si>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</si>
  <si>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</si>
  <si>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</si>
  <si>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</si>
  <si>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</si>
  <si>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</si>
  <si>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</si>
  <si>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</si>
  <si>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</si>
  <si>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</si>
  <si>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</si>
  <si>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</si>
  <si>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</si>
  <si>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</si>
  <si>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</si>
  <si>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</si>
  <si>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</si>
  <si>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</si>
  <si>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</si>
  <si>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</si>
  <si>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</si>
  <si>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</si>
  <si>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</si>
  <si>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</si>
  <si>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</si>
  <si>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</si>
  <si>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</si>
  <si>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</si>
  <si>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</si>
  <si>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</si>
  <si>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</si>
  <si>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</si>
  <si>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</si>
  <si>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</si>
  <si>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</si>
  <si>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</si>
  <si>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</si>
  <si>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</si>
  <si>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</si>
  <si>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</si>
  <si>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</si>
  <si>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</si>
  <si>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</si>
  <si>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</si>
  <si>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</si>
  <si>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</si>
  <si>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</si>
  <si>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</si>
  <si>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</si>
  <si>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</si>
  <si>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</si>
  <si>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</si>
  <si>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</si>
  <si>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</si>
  <si>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</si>
  <si>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</si>
  <si>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</si>
  <si>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</si>
  <si>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</si>
  <si>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</si>
  <si>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</si>
  <si>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</si>
  <si>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</si>
  <si>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</si>
  <si>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</si>
  <si>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</si>
  <si>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</si>
  <si>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</si>
  <si>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</si>
  <si>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</si>
  <si>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</si>
  <si>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</si>
  <si>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</si>
  <si>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</si>
  <si>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</si>
  <si>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</si>
  <si>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</si>
  <si>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</si>
  <si>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</si>
  <si>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</si>
  <si>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</si>
  <si>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</si>
  <si>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</si>
  <si>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</si>
  <si>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</si>
  <si>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</si>
  <si>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</si>
  <si>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</si>
  <si>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</si>
  <si>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</si>
  <si>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</si>
  <si>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</si>
  <si>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</si>
  <si>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</si>
  <si>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</si>
  <si>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</si>
  <si>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</si>
  <si>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</si>
  <si>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</si>
  <si>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</si>
  <si>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</si>
  <si>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</si>
  <si>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</si>
  <si>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</si>
  <si>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</si>
  <si>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</si>
  <si>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</si>
  <si>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</si>
  <si>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</si>
  <si>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</si>
  <si>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</si>
  <si>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</si>
  <si>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</si>
  <si>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</si>
  <si>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</si>
  <si>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</si>
  <si>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</si>
  <si>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</si>
  <si>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</si>
  <si>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</si>
  <si>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</si>
  <si>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</si>
  <si>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</si>
  <si>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</si>
  <si>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</si>
  <si>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</si>
  <si>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</si>
  <si>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</si>
  <si>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</si>
  <si>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</si>
  <si>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</si>
  <si>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</si>
  <si>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</si>
  <si>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</si>
  <si>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</si>
  <si>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</si>
  <si>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</si>
  <si>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</si>
  <si>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</si>
  <si>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</si>
  <si>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</si>
  <si>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</si>
  <si>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</si>
  <si>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</si>
  <si>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</si>
  <si>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</si>
  <si>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</si>
  <si>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</si>
  <si>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</si>
  <si>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</si>
  <si>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</si>
  <si>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</si>
  <si>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</si>
  <si>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</si>
  <si>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</si>
  <si>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</si>
  <si>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</si>
  <si>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</si>
  <si>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</si>
  <si>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</si>
  <si>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</si>
  <si>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</si>
  <si>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</si>
  <si>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</si>
  <si>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</si>
  <si>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</si>
  <si>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</si>
  <si>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</si>
  <si>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</si>
  <si>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</si>
  <si>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</si>
  <si>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</si>
  <si>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</si>
  <si>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</si>
  <si>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</si>
  <si>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</si>
  <si>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</si>
  <si>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</si>
  <si>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</si>
  <si>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</si>
  <si>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</si>
  <si>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</si>
  <si>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</si>
  <si>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</si>
  <si>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</si>
  <si>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</si>
  <si>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</si>
  <si>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</si>
  <si>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</si>
  <si>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</si>
  <si>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</si>
  <si>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</si>
  <si>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</si>
  <si>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</si>
  <si>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</si>
  <si>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</si>
  <si>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</si>
  <si>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</si>
  <si>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</si>
  <si>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</si>
  <si>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</si>
  <si>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</si>
  <si>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</si>
  <si>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</si>
  <si>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</si>
  <si>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</si>
  <si>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</si>
  <si>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</si>
  <si>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</si>
  <si>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</si>
  <si>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</si>
  <si>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</si>
  <si>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</si>
  <si>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</si>
  <si>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</si>
  <si>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</si>
  <si>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</si>
  <si>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</si>
  <si>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</si>
  <si>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</si>
  <si>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</si>
  <si>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</si>
  <si>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</si>
  <si>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</si>
  <si>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</si>
  <si>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</si>
  <si>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</si>
  <si>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</si>
  <si>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</si>
  <si>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</si>
  <si>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</si>
  <si>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</si>
  <si>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</si>
  <si>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</si>
  <si>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</si>
  <si>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</si>
  <si>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</si>
  <si>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</si>
  <si>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</si>
  <si>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</si>
  <si>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</si>
  <si>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</si>
  <si>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</si>
  <si>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</si>
  <si>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</si>
  <si>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</si>
  <si>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</si>
  <si>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</si>
  <si>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</si>
  <si>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</si>
  <si>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</si>
  <si>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</si>
  <si>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</si>
  <si>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</si>
  <si>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</si>
  <si>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</si>
  <si>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</si>
  <si>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</si>
  <si>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</si>
  <si>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</si>
  <si>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</si>
  <si>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</si>
  <si>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</si>
  <si>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</si>
  <si>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</si>
  <si>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</si>
  <si>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</si>
  <si>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</si>
  <si>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</si>
  <si>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</si>
  <si>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</si>
  <si>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</si>
  <si>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</si>
  <si>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</si>
  <si>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</si>
  <si>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</si>
  <si>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</si>
  <si>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</si>
  <si>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</si>
  <si>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</si>
  <si>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</si>
  <si>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</si>
  <si>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</si>
  <si>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</si>
  <si>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</si>
  <si>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</si>
  <si>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</si>
  <si>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</si>
  <si>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</si>
  <si>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</si>
  <si>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</si>
  <si>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</si>
  <si>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</si>
  <si>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</si>
  <si>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</si>
  <si>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</si>
  <si>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</si>
  <si>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</si>
  <si>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</si>
  <si>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</si>
  <si>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</si>
  <si>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</si>
  <si>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</si>
  <si>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</si>
  <si>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</si>
  <si>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</si>
  <si>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</si>
  <si>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</si>
  <si>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</si>
  <si>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</si>
  <si>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</si>
  <si>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</si>
  <si>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</si>
  <si>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</si>
  <si>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</si>
  <si>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</si>
  <si>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</si>
  <si>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</si>
  <si>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</si>
  <si>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</si>
  <si>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</si>
  <si>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</si>
  <si>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</si>
  <si>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</si>
  <si>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</si>
  <si>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</si>
  <si>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</si>
  <si>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</si>
  <si>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</si>
  <si>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</si>
  <si>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</si>
  <si>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</si>
  <si>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</si>
  <si>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</si>
  <si>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</si>
  <si>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</si>
  <si>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</si>
  <si>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</si>
  <si>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</si>
  <si>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</si>
  <si>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</si>
  <si>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</si>
  <si>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</si>
  <si>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</si>
  <si>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</si>
  <si>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</si>
  <si>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</si>
  <si>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</si>
  <si>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</si>
  <si>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</si>
  <si>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</si>
  <si>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</si>
  <si>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</si>
  <si>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</si>
  <si>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</si>
  <si>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</si>
  <si>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</si>
  <si>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</si>
  <si>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</si>
  <si>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</si>
  <si>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</si>
  <si>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</si>
  <si>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</si>
  <si>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</si>
  <si>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</si>
  <si>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</si>
  <si>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</si>
  <si>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</si>
  <si>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</si>
  <si>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</si>
  <si>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</si>
  <si>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</si>
  <si>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</si>
  <si>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</si>
  <si>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</si>
  <si>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</si>
  <si>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</si>
  <si>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</si>
  <si>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</si>
  <si>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</si>
  <si>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</si>
  <si>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</si>
  <si>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</si>
  <si>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</si>
  <si>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</si>
  <si>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</si>
  <si>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</si>
  <si>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</si>
  <si>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</si>
  <si>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</si>
  <si>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</si>
  <si>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</si>
  <si>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</si>
  <si>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</si>
  <si>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</si>
  <si>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</si>
  <si>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</si>
  <si>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</si>
  <si>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</si>
  <si>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</si>
  <si>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</si>
  <si>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</si>
  <si>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</si>
  <si>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</si>
  <si>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</si>
  <si>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</si>
  <si>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</si>
  <si>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</si>
  <si>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</si>
  <si>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</si>
  <si>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</si>
  <si>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</si>
  <si>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</si>
  <si>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</si>
  <si>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</si>
  <si>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</si>
  <si>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</si>
  <si>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</si>
  <si>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</si>
  <si>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</si>
  <si>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</si>
  <si>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</si>
  <si>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</si>
  <si>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</si>
  <si>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</si>
  <si>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</si>
  <si>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</si>
  <si>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</si>
  <si>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</si>
  <si>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</si>
  <si>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</si>
  <si>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</si>
  <si>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</si>
  <si>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</si>
  <si>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</si>
  <si>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</si>
  <si>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</si>
  <si>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</si>
  <si>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</si>
  <si>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</si>
  <si>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</si>
  <si>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</si>
  <si>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</si>
  <si>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</si>
  <si>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</si>
  <si>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</si>
  <si>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</si>
  <si>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</si>
  <si>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</si>
  <si>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</si>
  <si>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</si>
  <si>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</si>
  <si>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</si>
  <si>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</si>
  <si>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</si>
  <si>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</si>
  <si>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</si>
  <si>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</si>
  <si>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</si>
  <si>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</si>
  <si>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</si>
  <si>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</si>
  <si>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</si>
  <si>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</si>
  <si>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</si>
  <si>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</si>
  <si>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</si>
  <si>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</si>
  <si>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</si>
  <si>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</si>
  <si>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</si>
  <si>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</si>
  <si>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</si>
  <si>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</si>
  <si>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</si>
  <si>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</si>
  <si>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</si>
  <si>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</si>
  <si>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</si>
  <si>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</si>
  <si>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</si>
  <si>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</si>
  <si>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</si>
  <si>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</si>
  <si>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</si>
  <si>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</si>
  <si>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</si>
  <si>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</si>
  <si>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</si>
  <si>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</si>
  <si>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</si>
  <si>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</si>
  <si>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</si>
  <si>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</si>
  <si>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</si>
  <si>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</si>
  <si>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</si>
  <si>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</si>
  <si>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</si>
  <si>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</si>
  <si>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</si>
  <si>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</si>
  <si>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</si>
  <si>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</si>
  <si>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</si>
  <si>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</si>
  <si>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</si>
  <si>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</si>
  <si>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</si>
  <si>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</si>
  <si>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</si>
  <si>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</si>
  <si>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</si>
  <si>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</si>
  <si>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</si>
  <si>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</si>
  <si>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</si>
  <si>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</si>
  <si>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</si>
  <si>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</si>
  <si>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</si>
  <si>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</si>
  <si>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</si>
  <si>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</si>
  <si>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</si>
  <si>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</si>
  <si>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</si>
  <si>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</si>
  <si>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</si>
  <si>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</si>
  <si>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</si>
  <si>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</si>
  <si>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</si>
  <si>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</si>
  <si>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</si>
  <si>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</si>
  <si>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</si>
  <si>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</si>
  <si>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</si>
  <si>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</si>
  <si>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</si>
  <si>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</si>
  <si>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</si>
  <si>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</si>
  <si>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</si>
  <si>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</si>
  <si>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</si>
  <si>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</si>
  <si>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</si>
  <si>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</si>
  <si>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</si>
  <si>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</si>
  <si>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</si>
  <si>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</si>
  <si>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</si>
  <si>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</si>
  <si>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</si>
  <si>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</si>
  <si>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</si>
  <si>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</si>
  <si>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</si>
  <si>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</si>
  <si>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</si>
  <si>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</si>
  <si>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</si>
  <si>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</si>
  <si>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</si>
  <si>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</si>
  <si>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</si>
  <si>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</si>
  <si>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</si>
  <si>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</si>
  <si>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</si>
  <si>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</si>
  <si>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</si>
  <si>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</si>
  <si>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</si>
  <si>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</si>
  <si>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</si>
  <si>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</si>
  <si>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</si>
  <si>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</si>
  <si>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</si>
  <si>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</si>
  <si>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</si>
  <si>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</si>
  <si>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</si>
  <si>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</si>
  <si>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</si>
  <si>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</si>
  <si>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</si>
  <si>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</si>
  <si>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</si>
  <si>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</si>
  <si>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</si>
  <si>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</si>
  <si>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</si>
  <si>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</si>
  <si>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</si>
  <si>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</si>
  <si>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</si>
  <si>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</si>
  <si>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</si>
  <si>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</si>
  <si>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</si>
  <si>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</si>
  <si>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</si>
  <si>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</si>
  <si>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</si>
  <si>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</si>
  <si>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</si>
  <si>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</si>
  <si>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</si>
  <si>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</si>
  <si>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</si>
  <si>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</si>
  <si>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</si>
  <si>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</si>
  <si>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</si>
  <si>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</si>
  <si>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</si>
  <si>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</si>
  <si>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</si>
  <si>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</si>
  <si>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</si>
  <si>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</si>
  <si>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</si>
  <si>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</si>
  <si>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</si>
  <si>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</si>
  <si>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</si>
  <si>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</si>
  <si>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</si>
  <si>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</si>
  <si>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</si>
  <si>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</si>
  <si>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</si>
  <si>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</si>
  <si>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</si>
  <si>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</si>
  <si>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</si>
  <si>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</si>
  <si>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</si>
  <si>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</si>
  <si>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</si>
  <si>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</si>
  <si>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</si>
  <si>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</si>
  <si>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</si>
  <si>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</si>
  <si>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</si>
  <si>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</si>
  <si>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</si>
  <si>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</si>
  <si>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</si>
  <si>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</si>
  <si>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</si>
  <si>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</si>
  <si>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</si>
  <si>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</si>
  <si>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</si>
  <si>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</si>
  <si>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</si>
  <si>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</si>
  <si>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</si>
  <si>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</si>
  <si>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</si>
  <si>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</si>
  <si>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</si>
  <si>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</si>
  <si>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</si>
  <si>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</si>
  <si>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</si>
  <si>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</si>
  <si>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</si>
  <si>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</si>
  <si>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</si>
  <si>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</si>
  <si>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</si>
  <si>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</si>
  <si>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</si>
  <si>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</si>
  <si>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</si>
  <si>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</si>
  <si>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</si>
  <si>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</si>
  <si>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</si>
  <si>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</si>
  <si>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</si>
  <si>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</si>
  <si>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</si>
  <si>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</si>
  <si>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</si>
  <si>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</si>
  <si>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</si>
  <si>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</si>
  <si>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</si>
  <si>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</si>
  <si>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</si>
  <si>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</si>
  <si>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</si>
  <si>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</si>
  <si>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</si>
  <si>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</si>
  <si>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</si>
  <si>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</si>
  <si>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</si>
  <si>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</si>
  <si>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</si>
  <si>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</si>
  <si>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</si>
  <si>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</si>
  <si>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</si>
  <si>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</si>
  <si>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</si>
  <si>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</si>
  <si>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</si>
  <si>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</si>
  <si>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</si>
  <si>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</si>
  <si>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</si>
  <si>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</si>
  <si>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</si>
  <si>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</si>
  <si>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</si>
  <si>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</si>
  <si>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</si>
  <si>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</si>
  <si>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</si>
  <si>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</si>
  <si>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</si>
  <si>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</si>
  <si>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</si>
  <si>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</si>
  <si>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</si>
  <si>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</si>
  <si>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</si>
  <si>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</si>
  <si>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</si>
  <si>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</si>
  <si>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</si>
  <si>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</si>
  <si>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</si>
  <si>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</si>
  <si>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</si>
  <si>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</si>
  <si>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</si>
  <si>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</si>
  <si>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</si>
  <si>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</si>
  <si>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</si>
  <si>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</si>
  <si>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</si>
  <si>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</si>
  <si>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</si>
  <si>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</si>
  <si>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</si>
  <si>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</si>
  <si>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</si>
  <si>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</si>
  <si>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</si>
  <si>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</si>
  <si>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</si>
  <si>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</si>
  <si>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</si>
  <si>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</si>
  <si>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</si>
  <si>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</si>
  <si>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</si>
  <si>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</si>
  <si>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</si>
  <si>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</si>
  <si>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</si>
  <si>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</si>
  <si>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</si>
  <si>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</si>
  <si>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</si>
  <si>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</si>
  <si>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</si>
  <si>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</si>
  <si>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</si>
  <si>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</si>
  <si>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</si>
  <si>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</si>
  <si>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</si>
  <si>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</si>
  <si>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</si>
  <si>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</si>
  <si>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</si>
  <si>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</si>
  <si>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</si>
  <si>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</si>
  <si>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</si>
  <si>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</si>
  <si>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</si>
  <si>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</si>
  <si>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</si>
  <si>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</si>
  <si>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</si>
  <si>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</si>
  <si>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</si>
  <si>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</si>
  <si>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</si>
  <si>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</si>
  <si>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</si>
  <si>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</si>
  <si>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</si>
  <si>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</si>
  <si>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</si>
  <si>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</si>
  <si>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</si>
  <si>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</si>
  <si>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</si>
  <si>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</si>
  <si>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</si>
  <si>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</si>
  <si>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</si>
  <si>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</si>
  <si>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</si>
  <si>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</si>
  <si>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</si>
  <si>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</si>
  <si>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</si>
  <si>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</si>
  <si>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</si>
  <si>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</si>
  <si>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</si>
  <si>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</si>
  <si>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</si>
  <si>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</si>
  <si>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</si>
  <si>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</si>
  <si>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</si>
  <si>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</si>
  <si>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</si>
  <si>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</si>
  <si>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</si>
  <si>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</si>
  <si>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</si>
  <si>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</si>
  <si>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</si>
  <si>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</si>
  <si>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</si>
  <si>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</si>
  <si>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</si>
  <si>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</si>
  <si>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</si>
  <si>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</si>
  <si>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</si>
  <si>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</si>
  <si>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</si>
  <si>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</si>
  <si>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</si>
  <si>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</si>
  <si>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</si>
  <si>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</si>
  <si>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</si>
  <si>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</si>
  <si>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</si>
  <si>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</si>
  <si>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</si>
  <si>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</si>
  <si>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</si>
  <si>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</si>
  <si>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</si>
  <si>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</si>
  <si>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</si>
  <si>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</si>
  <si>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</si>
  <si>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</si>
  <si>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</si>
  <si>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</si>
  <si>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</si>
  <si>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</si>
  <si>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</si>
  <si>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</si>
  <si>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</si>
  <si>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</si>
  <si>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</si>
  <si>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</si>
  <si>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</si>
  <si>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</si>
  <si>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</si>
  <si>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</si>
  <si>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</si>
  <si>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</si>
  <si>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</si>
  <si>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</si>
  <si>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</si>
  <si>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</si>
  <si>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</si>
  <si>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</si>
  <si>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</si>
  <si>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</si>
  <si>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</si>
  <si>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</si>
  <si>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</si>
  <si>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</si>
  <si>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</si>
  <si>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</si>
  <si>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</si>
  <si>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</si>
  <si>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</si>
  <si>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</si>
  <si>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</si>
  <si>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</si>
  <si>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</si>
  <si>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</si>
  <si>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</si>
  <si>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</si>
  <si>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</si>
  <si>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</si>
  <si>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</si>
  <si>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</si>
  <si>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</si>
  <si>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</si>
  <si>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</si>
  <si>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</si>
  <si>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</si>
  <si>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</si>
  <si>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</si>
  <si>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</si>
  <si>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</si>
  <si>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</si>
  <si>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</si>
  <si>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</si>
  <si>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</si>
  <si>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</si>
  <si>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</si>
  <si>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</si>
  <si>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</si>
  <si>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</si>
  <si>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</si>
  <si>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</si>
  <si>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</si>
  <si>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</si>
  <si>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</si>
  <si>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</si>
  <si>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</si>
  <si>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</si>
  <si>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</si>
  <si>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</si>
  <si>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</si>
  <si>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</si>
  <si>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</si>
  <si>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</si>
  <si>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</si>
  <si>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</si>
  <si>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</si>
  <si>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</si>
  <si>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</si>
  <si>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</si>
  <si>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</si>
  <si>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</si>
  <si>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</si>
  <si>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</si>
  <si>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</si>
  <si>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</si>
  <si>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</si>
  <si>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</si>
  <si>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</si>
  <si>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</si>
  <si>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</si>
  <si>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</si>
  <si>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</si>
  <si>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</si>
  <si>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</si>
  <si>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</si>
  <si>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</si>
  <si>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</si>
  <si>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</si>
  <si>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</si>
  <si>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</si>
  <si>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</si>
  <si>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</si>
  <si>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</si>
  <si>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</si>
  <si>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</si>
  <si>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</si>
  <si>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</si>
  <si>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</si>
  <si>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</si>
  <si>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</si>
  <si>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</si>
  <si>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</si>
  <si>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</si>
  <si>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</si>
  <si>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</si>
  <si>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</si>
  <si>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</si>
  <si>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</si>
  <si>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</si>
  <si>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</si>
  <si>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</si>
  <si>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</si>
  <si>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</si>
  <si>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</si>
  <si>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</si>
  <si>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</si>
  <si>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</si>
  <si>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</si>
  <si>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</si>
  <si>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</si>
  <si>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</si>
  <si>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</si>
  <si>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</si>
  <si>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</si>
  <si>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</si>
  <si>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</si>
  <si>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</si>
  <si>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</si>
  <si>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</si>
  <si>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</si>
  <si>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</si>
  <si>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</si>
  <si>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</si>
  <si>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</si>
  <si>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</si>
  <si>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</si>
  <si>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</si>
  <si>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</si>
  <si>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</si>
  <si>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</si>
  <si>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</si>
  <si>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</si>
  <si>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</si>
  <si>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</si>
  <si>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</si>
  <si>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</si>
  <si>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</si>
  <si>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</si>
  <si>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</si>
  <si>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</si>
  <si>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</si>
  <si>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</si>
  <si>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</si>
  <si>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</si>
  <si>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</si>
  <si>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</si>
  <si>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</si>
  <si>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</si>
  <si>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</si>
  <si>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</si>
  <si>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</si>
  <si>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</si>
  <si>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</si>
  <si>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</si>
  <si>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</si>
  <si>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</si>
  <si>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</si>
  <si>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</si>
  <si>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</si>
  <si>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</si>
  <si>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</si>
  <si>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</si>
  <si>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</si>
  <si>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</si>
  <si>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</si>
  <si>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</si>
  <si>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</si>
  <si>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</si>
  <si>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</si>
  <si>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</si>
  <si>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</si>
  <si>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</si>
  <si>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</si>
  <si>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</si>
  <si>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</si>
  <si>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</si>
  <si>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</si>
  <si>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</si>
  <si>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</si>
  <si>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</si>
  <si>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</si>
  <si>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</si>
  <si>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</si>
  <si>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</si>
  <si>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</si>
  <si>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</si>
  <si>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</si>
  <si>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</si>
  <si>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</si>
  <si>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</si>
  <si>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</si>
  <si>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</si>
  <si>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</si>
  <si>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</si>
  <si>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</si>
  <si>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</si>
  <si>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</si>
  <si>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</si>
  <si>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</si>
  <si>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</si>
  <si>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</si>
  <si>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</si>
  <si>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</si>
  <si>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</si>
  <si>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</si>
  <si>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</si>
  <si>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</si>
  <si>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</si>
  <si>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</si>
  <si>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</si>
  <si>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</si>
  <si>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</si>
  <si>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</si>
  <si>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</si>
  <si>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</si>
  <si>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</si>
  <si>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</si>
  <si>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</si>
  <si>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</si>
  <si>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</si>
  <si>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</si>
  <si>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</si>
  <si>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</si>
  <si>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</si>
  <si>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</si>
  <si>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</si>
  <si>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</si>
  <si>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</si>
  <si>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</si>
  <si>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</si>
  <si>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</si>
  <si>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</si>
  <si>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</si>
  <si>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</si>
  <si>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</si>
  <si>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</si>
  <si>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</si>
  <si>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</si>
  <si>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</si>
  <si>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</si>
  <si>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</si>
  <si>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</si>
  <si>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</si>
  <si>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</si>
  <si>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</si>
  <si>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</si>
  <si>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</si>
  <si>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</si>
  <si>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</si>
  <si>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</si>
  <si>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</si>
  <si>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</si>
  <si>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</si>
  <si>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</si>
  <si>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</si>
  <si>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</si>
  <si>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</si>
  <si>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</si>
  <si>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</si>
  <si>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</si>
  <si>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</si>
  <si>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</si>
  <si>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</si>
  <si>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</si>
  <si>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</si>
  <si>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</si>
  <si>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</si>
  <si>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</si>
  <si>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</si>
  <si>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</si>
  <si>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</si>
  <si>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</si>
  <si>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</si>
  <si>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</si>
  <si>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</si>
  <si>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</si>
  <si>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</si>
  <si>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</si>
  <si>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</si>
  <si>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</si>
  <si>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</si>
  <si>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</si>
  <si>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</si>
  <si>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</si>
  <si>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</si>
  <si>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</si>
  <si>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</si>
  <si>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</si>
  <si>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</si>
  <si>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</si>
  <si>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</si>
  <si>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</si>
  <si>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</si>
  <si>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</si>
  <si>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</si>
  <si>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</si>
  <si>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</si>
  <si>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</si>
  <si>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</si>
  <si>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</si>
  <si>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</si>
  <si>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</si>
  <si>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</si>
  <si>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</si>
  <si>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</si>
  <si>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</si>
  <si>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</si>
  <si>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</si>
  <si>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</si>
  <si>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</si>
  <si>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</si>
  <si>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</si>
  <si>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</si>
  <si>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</si>
  <si>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</si>
  <si>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</si>
  <si>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</si>
  <si>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</si>
  <si>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</si>
  <si>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</si>
  <si>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</si>
  <si>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</si>
  <si>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</si>
  <si>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</si>
  <si>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</si>
  <si>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</si>
  <si>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</si>
  <si>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</si>
  <si>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</si>
  <si>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</si>
  <si>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</si>
  <si>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</si>
  <si>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</si>
  <si>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</si>
  <si>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</si>
  <si>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</si>
  <si>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</si>
  <si>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</si>
  <si>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</si>
  <si>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</si>
  <si>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</si>
  <si>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</si>
  <si>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</si>
  <si>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</si>
  <si>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</si>
  <si>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</si>
  <si>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</si>
  <si>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</si>
  <si>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</si>
  <si>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</si>
  <si>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</si>
  <si>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</si>
  <si>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</si>
  <si>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</si>
  <si>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</si>
  <si>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</si>
  <si>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</si>
  <si>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</si>
  <si>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</si>
  <si>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</si>
  <si>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</si>
  <si>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</si>
  <si>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</si>
  <si>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</si>
  <si>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</si>
  <si>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</si>
  <si>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</si>
  <si>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</si>
  <si>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</si>
  <si>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</si>
  <si>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</si>
  <si>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</si>
  <si>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</si>
  <si>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</si>
  <si>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</si>
  <si>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</si>
  <si>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</si>
  <si>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</si>
  <si>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</si>
  <si>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</si>
  <si>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</si>
  <si>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</si>
  <si>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</si>
  <si>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</si>
  <si>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</si>
  <si>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</si>
  <si>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</si>
  <si>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</si>
  <si>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</si>
  <si>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</si>
  <si>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</si>
  <si>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</si>
  <si>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</si>
  <si>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</si>
  <si>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</si>
  <si>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</si>
  <si>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</si>
  <si>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</si>
  <si>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</si>
  <si>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</si>
  <si>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</si>
  <si>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</si>
  <si>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</si>
  <si>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</si>
  <si>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</si>
  <si>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</si>
  <si>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</si>
  <si>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</si>
  <si>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</si>
  <si>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</si>
  <si>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</si>
  <si>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</si>
  <si>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</si>
  <si>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</si>
  <si>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</si>
  <si>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</si>
  <si>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</si>
  <si>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</si>
  <si>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</si>
  <si>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</si>
  <si>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</si>
  <si>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</si>
  <si>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</si>
  <si>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</si>
  <si>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</si>
  <si>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</si>
  <si>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</si>
  <si>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</si>
  <si>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</si>
  <si>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</si>
  <si>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</si>
  <si>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</si>
  <si>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</si>
  <si>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</si>
  <si>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</si>
  <si>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</si>
  <si>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</si>
  <si>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</si>
  <si>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</si>
  <si>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</si>
  <si>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</si>
  <si>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</si>
  <si>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</si>
  <si>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</si>
  <si>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</si>
  <si>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</si>
  <si>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</si>
  <si>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</si>
  <si>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</si>
  <si>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</si>
  <si>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</si>
  <si>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</si>
  <si>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</si>
  <si>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</si>
  <si>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</si>
  <si>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</si>
  <si>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</si>
  <si>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</si>
  <si>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</si>
  <si>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</si>
  <si>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</si>
  <si>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</si>
  <si>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</si>
  <si>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</si>
  <si>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</si>
  <si>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</si>
  <si>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</si>
  <si>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</si>
  <si>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</si>
  <si>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</si>
  <si>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</si>
  <si>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</si>
  <si>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</si>
  <si>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</si>
  <si>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</si>
  <si>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</si>
  <si>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</si>
  <si>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</si>
  <si>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</si>
  <si>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</si>
  <si>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</si>
  <si>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</si>
  <si>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</si>
  <si>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</si>
  <si>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</si>
  <si>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</si>
  <si>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</si>
  <si>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</si>
  <si>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</si>
  <si>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</si>
  <si>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</si>
  <si>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</si>
  <si>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</si>
  <si>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</si>
  <si>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</si>
  <si>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</si>
  <si>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</si>
  <si>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</si>
  <si>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</si>
  <si>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</si>
  <si>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</si>
  <si>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</si>
  <si>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</si>
  <si>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</si>
  <si>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</si>
  <si>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</si>
  <si>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</si>
  <si>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</si>
  <si>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</si>
  <si>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</si>
  <si>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</si>
  <si>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</si>
  <si>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</si>
  <si>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</si>
  <si>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</si>
  <si>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</si>
  <si>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</si>
  <si>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</si>
  <si>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</si>
  <si>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</si>
  <si>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</si>
  <si>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</si>
  <si>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</si>
  <si>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</si>
  <si>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</si>
  <si>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</si>
  <si>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</si>
  <si>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</si>
  <si>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</si>
  <si>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</si>
  <si>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</si>
  <si>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</si>
  <si>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</si>
  <si>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</si>
  <si>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</si>
  <si>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</si>
  <si>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</si>
  <si>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</si>
  <si>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</si>
  <si>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</si>
  <si>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</si>
  <si>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</si>
  <si>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</si>
  <si>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</si>
  <si>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</si>
  <si>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</si>
  <si>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</si>
  <si>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</si>
  <si>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</si>
  <si>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</si>
  <si>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</si>
  <si>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</si>
  <si>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</si>
  <si>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</si>
  <si>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</si>
  <si>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</si>
  <si>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</si>
  <si>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</si>
  <si>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</si>
  <si>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</si>
  <si>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</si>
  <si>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</si>
  <si>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</si>
  <si>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</si>
  <si>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</si>
  <si>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</si>
  <si>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</si>
  <si>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</si>
  <si>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</si>
  <si>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</si>
  <si>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</si>
  <si>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</si>
  <si>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</si>
  <si>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</si>
  <si>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</si>
  <si>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</si>
  <si>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</si>
  <si>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</si>
  <si>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</si>
  <si>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</si>
  <si>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</si>
  <si>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</si>
  <si>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</si>
  <si>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</si>
  <si>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</si>
  <si>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</si>
  <si>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</si>
  <si>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</si>
  <si>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</si>
  <si>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</si>
  <si>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</si>
  <si>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</si>
  <si>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</si>
  <si>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</si>
  <si>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</si>
  <si>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</si>
  <si>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</si>
  <si>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</si>
  <si>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</si>
  <si>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</si>
  <si>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</si>
  <si>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</si>
  <si>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</si>
  <si>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</si>
  <si>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</si>
  <si>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</si>
  <si>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</si>
  <si>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</si>
  <si>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</si>
  <si>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</si>
  <si>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</si>
  <si>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</si>
  <si>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</si>
  <si>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</si>
  <si>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</si>
  <si>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</si>
  <si>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</si>
  <si>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</si>
  <si>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</si>
  <si>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</si>
  <si>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</si>
  <si>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</si>
  <si>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</si>
  <si>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</si>
  <si>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</si>
  <si>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</si>
  <si>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</si>
  <si>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</si>
  <si>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</si>
  <si>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</si>
  <si>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</si>
  <si>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</si>
  <si>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</si>
  <si>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</si>
  <si>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</si>
  <si>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</si>
  <si>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</si>
  <si>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</si>
  <si>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</si>
  <si>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</si>
  <si>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</si>
  <si>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</si>
  <si>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</si>
  <si>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</si>
  <si>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</si>
  <si>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</si>
  <si>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</si>
  <si>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</si>
  <si>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</si>
  <si>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</si>
  <si>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</si>
  <si>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</si>
  <si>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</si>
  <si>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</si>
  <si>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</si>
  <si>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</si>
  <si>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</si>
  <si>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</si>
  <si>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</si>
  <si>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</si>
  <si>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</si>
  <si>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</si>
  <si>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</si>
  <si>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</si>
  <si>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</si>
  <si>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</si>
  <si>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</si>
  <si>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</si>
  <si>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</si>
  <si>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</si>
  <si>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</si>
  <si>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</si>
  <si>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</si>
  <si>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</si>
  <si>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</si>
  <si>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</si>
  <si>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</si>
  <si>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</si>
  <si>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</si>
  <si>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</si>
  <si>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</si>
  <si>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</si>
  <si>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</si>
  <si>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</si>
  <si>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</si>
  <si>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</si>
  <si>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</si>
  <si>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</si>
  <si>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</si>
  <si>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</si>
  <si>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</si>
  <si>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</si>
  <si>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</si>
  <si>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</si>
  <si>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</si>
  <si>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</si>
  <si>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</si>
  <si>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</si>
  <si>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</si>
  <si>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</si>
  <si>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</si>
  <si>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</si>
  <si>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</si>
  <si>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</si>
  <si>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</si>
  <si>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</si>
  <si>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</si>
  <si>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</si>
  <si>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</si>
  <si>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</si>
  <si>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</si>
  <si>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</si>
  <si>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</si>
  <si>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</si>
  <si>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</si>
  <si>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</si>
  <si>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</si>
  <si>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</si>
  <si>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</si>
  <si>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</si>
  <si>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</si>
  <si>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</si>
  <si>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</si>
  <si>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</si>
  <si>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</si>
  <si>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</si>
  <si>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</si>
  <si>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</si>
  <si>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</si>
  <si>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</si>
  <si>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</si>
  <si>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</si>
  <si>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</si>
  <si>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</si>
  <si>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</si>
  <si>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</si>
  <si>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</si>
  <si>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</si>
  <si>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</si>
  <si>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</si>
  <si>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</si>
  <si>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</si>
  <si>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</si>
  <si>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</si>
  <si>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</si>
  <si>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</si>
  <si>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</si>
  <si>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</si>
  <si>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</si>
  <si>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</si>
  <si>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</si>
  <si>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</si>
  <si>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</si>
  <si>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</si>
  <si>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</si>
  <si>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</si>
  <si>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</si>
  <si>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</si>
  <si>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</si>
  <si>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</si>
  <si>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</si>
  <si>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</si>
  <si>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</si>
  <si>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</si>
  <si>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</si>
  <si>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</si>
  <si>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</si>
  <si>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</si>
  <si>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</si>
  <si>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</si>
  <si>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</si>
  <si>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</si>
  <si>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</si>
  <si>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</si>
  <si>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</si>
  <si>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</si>
  <si>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</si>
  <si>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</si>
  <si>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</si>
  <si>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</si>
  <si>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</si>
  <si>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</si>
  <si>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</si>
  <si>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</si>
  <si>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</si>
  <si>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</si>
  <si>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</si>
  <si>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</si>
  <si>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</si>
  <si>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</si>
  <si>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</si>
  <si>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</si>
  <si>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</si>
  <si>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</si>
  <si>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</si>
  <si>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</si>
  <si>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</si>
  <si>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</si>
  <si>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</si>
  <si>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</si>
  <si>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</si>
  <si>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</si>
  <si>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</si>
  <si>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</si>
  <si>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</si>
  <si>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</si>
  <si>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</si>
  <si>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</si>
  <si>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</si>
  <si>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</si>
  <si>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</si>
  <si>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</si>
  <si>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</si>
  <si>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</si>
  <si>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</si>
  <si>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</si>
  <si>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</si>
  <si>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</si>
  <si>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</si>
  <si>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</si>
  <si>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</si>
  <si>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</si>
  <si>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</si>
  <si>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</si>
  <si>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</si>
  <si>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</si>
  <si>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</si>
  <si>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</si>
  <si>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</si>
  <si>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</si>
  <si>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</si>
  <si>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</si>
  <si>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</si>
  <si>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</si>
  <si>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</si>
  <si>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</si>
  <si>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</si>
  <si>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</si>
  <si>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</si>
  <si>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</si>
  <si>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</si>
  <si>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</si>
  <si>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</si>
  <si>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</si>
  <si>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</si>
  <si>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</si>
  <si>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</si>
  <si>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</si>
  <si>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</si>
  <si>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</si>
  <si>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</si>
  <si>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</si>
  <si>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</si>
  <si>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</si>
  <si>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</si>
  <si>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</si>
  <si>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</si>
  <si>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</si>
  <si>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</si>
  <si>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</si>
  <si>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</si>
  <si>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</si>
  <si>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</si>
  <si>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</si>
  <si>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</si>
  <si>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</si>
  <si>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</si>
  <si>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</si>
  <si>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</si>
  <si>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</si>
  <si>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</si>
  <si>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</si>
  <si>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</si>
  <si>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</si>
  <si>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</si>
  <si>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</si>
  <si>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</si>
  <si>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</si>
  <si>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</si>
  <si>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</si>
  <si>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</si>
  <si>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</si>
  <si>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</si>
  <si>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</si>
  <si>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</si>
  <si>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</si>
  <si>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</si>
  <si>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</si>
  <si>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</si>
  <si>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</si>
  <si>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</si>
  <si>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</si>
  <si>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</si>
  <si>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</si>
  <si>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</si>
  <si>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</si>
  <si>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</si>
  <si>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</si>
  <si>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</si>
  <si>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</si>
  <si>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</si>
  <si>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</si>
  <si>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</si>
  <si>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</si>
  <si>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</si>
  <si>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</si>
  <si>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</si>
  <si>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</si>
  <si>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</si>
  <si>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</si>
  <si>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</si>
  <si>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</si>
  <si>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</si>
  <si>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</si>
  <si>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</si>
  <si>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</si>
  <si>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</si>
  <si>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</si>
  <si>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</si>
  <si>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</si>
  <si>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</si>
  <si>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</si>
  <si>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</si>
  <si>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</si>
  <si>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</si>
  <si>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</si>
  <si>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</si>
  <si>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</si>
  <si>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</si>
  <si>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</si>
  <si>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</si>
  <si>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</si>
  <si>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</si>
  <si>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</si>
  <si>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</si>
  <si>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</si>
  <si>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</si>
  <si>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</si>
  <si>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</si>
  <si>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</si>
  <si>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</si>
  <si>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</si>
  <si>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</si>
  <si>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</si>
  <si>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</si>
  <si>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</si>
  <si>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</si>
  <si>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</si>
  <si>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</si>
  <si>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</si>
  <si>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</si>
  <si>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</si>
  <si>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</si>
  <si>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</si>
  <si>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</si>
  <si>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</si>
  <si>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</si>
  <si>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</si>
  <si>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</si>
  <si>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</si>
  <si>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</si>
  <si>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</si>
  <si>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</si>
  <si>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</si>
  <si>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</si>
  <si>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</si>
  <si>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</si>
  <si>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</si>
  <si>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</si>
  <si>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</si>
  <si>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</si>
  <si>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</si>
  <si>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</si>
  <si>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</si>
  <si>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</si>
  <si>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</si>
  <si>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</si>
  <si>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</si>
  <si>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</si>
  <si>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</si>
  <si>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</si>
  <si>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</si>
  <si>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</si>
  <si>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</si>
  <si>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</si>
  <si>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50 min</t>
  </si>
  <si>
    <t>PCM-20251108-00000484</t>
  </si>
  <si>
    <t>PCM-20251108-00000569</t>
  </si>
  <si>
    <t xml:space="preserve">EM team need 50min </t>
  </si>
  <si>
    <t xml:space="preserve"> </t>
  </si>
  <si>
    <t xml:space="preserve">                                                                                                                                                                                                                                                                                                                                                                                                                                                                                                                                                                                                                                                                                                                                                                                                                                                                                                                                                                                                                                                                                                                                                                                                                                                                                                                                                                                                                                                                                                                                                                                                                                                                                                                                                                                                                                                                                                                                                                                                                                                                                                                                                                                                                                                                                                                                                                                                                                                                                                                                                                                                                                                                                                                                                                                                                                                                                                                                                                                                                                                                                                                                                                                                                                                                                                                                                                                                                                                                                                                                                                                                                                                                                                                                                                                                                                                                                                                                                                                                                                                                                                                                                                                                                                                                                                                                                                                                                                                                                                                                                                                                                                                    </t>
  </si>
  <si>
    <t xml:space="preserve"> PCM-20250215-00000830 </t>
  </si>
  <si>
    <t>LTE site still down and  site located in aramco area access issue need special permission</t>
  </si>
  <si>
    <t>PCM-20251108-00000467</t>
  </si>
  <si>
    <t>90 MIN</t>
  </si>
  <si>
    <t>PCM-20251108-00000515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</si>
  <si>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</si>
  <si>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</si>
  <si>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</si>
  <si>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</si>
  <si>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</si>
  <si>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</si>
  <si>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</si>
  <si>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 xml:space="preserve">Power not restore and site was working on PG , Currently, PG disconnected as per the neighbor request // EM team moved to check ETA: 40 min </t>
  </si>
  <si>
    <t>PCM-20251108-00000234</t>
  </si>
  <si>
    <t>TE issue  (No module fan detected) alarm active TE Team facing access issue As per building owner Site rent is pending since 1 month and he not allowing to work also he said don't come in night</t>
  </si>
  <si>
    <t>PCM-20251108-00000589</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</si>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</sst>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21"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6" totalsRowShown="0" headerRowDxfId="64" dataDxfId="63" headerRowBorderDxfId="61" tableBorderDxfId="62">
  <autoFilter ref="A1:L10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5" totalsRowShown="0" headerRowDxfId="31" dataDxfId="30" headerRowBorderDxfId="28" tableBorderDxfId="29">
  <autoFilter ref="A1:L2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tabSelected="1" workbookViewId="0">
      <selection activeCell="K8" sqref="K8"/>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306.42422476851789</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45969.372650694444</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45969.372650694444</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45969.372650694444</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45969.372650694444</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45969.372650694444</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45969.372650694444</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45969.372650694444</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45969.372650694444</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45969.372650694444</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45969.372650694444</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45969.372650694444</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45969.372650694444</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45969.372650694444</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45969.372650694444</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45969.372650694444</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45969.372650694444</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45969.372650694444</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45969.372650694444</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45969.372650694444</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45969.372650694444</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45969.372650694444</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45969.372650694444</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45969.372650694444</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45969.372650694444</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45969.372650694444</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45969.372650694444</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45969.372650694444</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45969.372650694444</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45969.372650694444</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45969.372650694444</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45969.372650694444</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45969.372650694444</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45969.372650694444</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45969.372650694444</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45969.372650694444</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45969.372650694444</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45969.372650694444</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45969.372650694444</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45969.372650694444</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45969.372650694444</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45969.372650694444</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45969.372650694444</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45969.372650694444</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45969.372650694444</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45969.372650694444</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45969.372650694444</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45969.372650694444</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45969.372650694444</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45969.372650694444</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45969.372650694444</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45969.372650694444</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45969.372650694444</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45969.372650694444</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45969.372650694444</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45969.372650694444</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45969.372650694444</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45969.372650694444</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45969.372650694444</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45969.372650694444</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45969.372650694444</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45969.372650694444</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45969.372650694444</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45969.372650694444</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45969.372650694444</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45969.372650694444</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45969.372650694444</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45969.372650694444</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45969.372650694444</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45969.372650694444</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45969.372650694444</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45969.372650694444</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5A712B00-311A-44CC-B918-5759ED60E64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30" ca="1" si="0">IFERROR(NOW()-F3,"-")</f>
        <v>144.37281273148255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45969.372650694444</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4.8889120371313766E-2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45969.372650694444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45969.372650694444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8"/>
      <c r="E8" s="103"/>
      <c r="F8" s="104"/>
      <c r="G8" s="105">
        <f t="shared" ca="1" si="0"/>
        <v>45969.372650694444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45969.372650694444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45969.372650694444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45969.372650694444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45969.372650694444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45969.372650694444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45969.372650694444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45969.372650694444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45969.372650694444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45969.372650694444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45969.372650694444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45969.372650694444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45969.372650694444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45969.372650694444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45969.372650694444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45969.372650694444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45969.372650694444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45969.372650694444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45969.372650694444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45969.372650694444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45969.372650694444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45969.372650694444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45969.372650694444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1">IFERROR(NOW()-F31,"-")</f>
        <v>45969.372650694444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45969.372650694444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45969.372650694444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45969.372650694444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45969.372650694444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45969.372650694444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45969.372650694444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45969.372650694444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45969.372650694444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45969.372650694444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45969.372650694444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45969.372650694444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45969.372650694444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45969.372650694444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45969.372650694444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45969.372650694444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45969.372650694444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45969.372650694444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45969.372650694444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45969.372650694444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45969.372650694444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45969.372650694444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45969.372650694444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45969.372650694444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45969.372650694444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45969.372650694444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45969.372650694444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45969.372650694444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45969.372650694444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45969.372650694444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45969.372650694444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45969.372650694444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ref="G63:G94" ca="1" si="2">IFERROR(NOW()-F63,"-")</f>
        <v>45969.372650694444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45969.372650694444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45969.372650694444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45969.372650694444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45969.372650694444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45969.372650694444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33"/>
      <c r="B69" s="134" t="str">
        <f>IFERROR(VLOOKUP(D69,DB!A:K,11,0),"")</f>
        <v/>
      </c>
      <c r="C69" s="134"/>
      <c r="D69" s="134"/>
      <c r="E69" s="135"/>
      <c r="F69" s="136"/>
      <c r="G69" s="137">
        <f t="shared" ca="1" si="2"/>
        <v>45969.372650694444</v>
      </c>
      <c r="H69" s="136"/>
      <c r="I69" s="134" t="str">
        <f>IFERROR(VLOOKUP(D69,DB!A:F,6,0),"")</f>
        <v/>
      </c>
      <c r="J69" s="134" t="str">
        <f>IFERROR(VLOOKUP(D69,DB!A:G,7,0),"")</f>
        <v/>
      </c>
      <c r="K69" s="138"/>
      <c r="L69" s="134" t="str">
        <f>IFERROR(VLOOKUP(D69,DB!A:I,9,0),"")</f>
        <v/>
      </c>
      <c r="M69" s="134"/>
      <c r="N69" s="134"/>
      <c r="O69" s="134"/>
      <c r="P69" s="134"/>
      <c r="Q69" s="134"/>
      <c r="R69" s="134"/>
      <c r="S69" s="134"/>
      <c r="T69" s="134"/>
      <c r="U69" s="134"/>
      <c r="V69" s="134"/>
      <c r="W69" s="134"/>
      <c r="X69" s="134"/>
      <c r="Y69" s="134"/>
      <c r="Z69" s="134"/>
      <c r="AA69" s="134"/>
      <c r="AB69" s="134"/>
      <c r="AC69" s="134"/>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4"/>
      <c r="BN69" s="134"/>
      <c r="BO69" s="134"/>
      <c r="BP69" s="134"/>
      <c r="BQ69" s="134"/>
      <c r="BR69" s="134"/>
      <c r="BS69" s="134"/>
      <c r="BT69" s="134"/>
      <c r="BU69" s="134"/>
      <c r="BV69" s="134"/>
      <c r="BW69" s="134"/>
      <c r="BX69" s="134"/>
      <c r="BY69" s="134"/>
      <c r="BZ69" s="134"/>
      <c r="CA69" s="134"/>
      <c r="CB69" s="134"/>
      <c r="CC69" s="134"/>
      <c r="CD69" s="134"/>
      <c r="CE69" s="134"/>
      <c r="CF69" s="134"/>
      <c r="CG69" s="134"/>
      <c r="CH69" s="134"/>
      <c r="CI69" s="134"/>
      <c r="CJ69" s="139"/>
    </row>
  </sheetData>
  <dataValidations count="2">
    <dataValidation allowBlank="1" showInputMessage="1" showErrorMessage="1" sqref="E1" xr:uid="{4D935161-CDD3-4592-B877-3FB59C99E142}"/>
    <dataValidation type="list" allowBlank="1" showInputMessage="1" showErrorMessage="1" sqref="E3:E4 E6: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t="s">
        <v>39110</v>
      </c>
      <c r="B2" s="61" t="str">
        <f>IFERROR(VLOOKUP(D2,DB!A:K,11,0),"")</f>
        <v>R3</v>
      </c>
      <c r="C2" s="18">
        <v>2</v>
      </c>
      <c r="D2" s="18" t="s">
        <v>15783</v>
      </c>
      <c r="E2" s="18" t="s">
        <v>39021</v>
      </c>
      <c r="F2" s="20">
        <v>45969.350451388891</v>
      </c>
      <c r="G2" s="21">
        <f t="shared" ref="G2:G17" ca="1" si="0">IFERROR(NOW()-F2,"-")</f>
        <v>2.2199305552931037E-2</v>
      </c>
      <c r="H2" s="22">
        <v>45969.350451388891</v>
      </c>
      <c r="I2" s="19" t="str">
        <f>IFERROR(VLOOKUP(D2,DB!A:F,6,0),"")</f>
        <v>SCECO</v>
      </c>
      <c r="J2" s="18" t="str">
        <f>IFERROR(VLOOKUP(D2,DB!A:G,7,0),"")</f>
        <v>Dead</v>
      </c>
      <c r="K2" s="45" t="s">
        <v>39111</v>
      </c>
      <c r="L2" s="23" t="str">
        <f>IFERROR(VLOOKUP(D2,DB!A:I,9,0),"")</f>
        <v>Latis</v>
      </c>
    </row>
    <row r="3" spans="1:13" s="24" customFormat="1" ht="15" customHeight="1">
      <c r="A3" s="19"/>
      <c r="B3" s="61" t="str">
        <f>IFERROR(VLOOKUP(D3,DB!A:K,11,0),"")</f>
        <v/>
      </c>
      <c r="C3" s="18"/>
      <c r="D3" s="18"/>
      <c r="E3" s="18"/>
      <c r="F3" s="20"/>
      <c r="G3" s="21">
        <f t="shared" ca="1" si="0"/>
        <v>45969.372650694444</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45969.372650694444</v>
      </c>
      <c r="H4" s="22"/>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45969.372650694444</v>
      </c>
      <c r="H5" s="22" t="s">
        <v>39112</v>
      </c>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45969.372650694444</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45969.372650694444</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45969.372650694444</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45969.372650694444</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45969.372650694444</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45969.372650694444</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45969.372650694444</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45969.372650694444</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45969.372650694444</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45969.372650694444</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45969.372650694444</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0"/>
        <v>45969.372650694444</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t="s">
        <v>39113</v>
      </c>
      <c r="D18" s="18"/>
      <c r="E18" s="18"/>
      <c r="F18" s="20"/>
      <c r="G18" s="21">
        <f t="shared" ref="G18:G81" ca="1" si="1">IFERROR(NOW()-F18,"-")</f>
        <v>45969.372650694444</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45969.372650694444</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45969.372650694444</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45969.372650694444</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45969.372650694444</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45969.372650694444</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45969.372650694444</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45969.372650694444</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45969.372650694444</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45969.372650694444</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45969.372650694444</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45969.372650694444</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45969.372650694444</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45969.372650694444</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45969.372650694444</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45969.372650694444</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45969.372650694444</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45969.372650694444</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45969.372650694444</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45969.372650694444</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45969.372650694444</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45969.372650694444</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45969.372650694444</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45969.372650694444</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45969.372650694444</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45969.372650694444</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45969.372650694444</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45969.372650694444</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45969.372650694444</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45969.372650694444</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45969.372650694444</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45969.372650694444</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45969.372650694444</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45969.372650694444</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45969.372650694444</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45969.372650694444</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45969.372650694444</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45969.372650694444</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45969.372650694444</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45969.372650694444</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45969.372650694444</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45969.372650694444</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45969.372650694444</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45969.372650694444</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45969.372650694444</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45969.372650694444</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45969.372650694444</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45969.372650694444</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45969.372650694444</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45969.372650694444</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45969.372650694444</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45969.372650694444</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45969.372650694444</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45969.372650694444</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45969.372650694444</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45969.372650694444</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45969.372650694444</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45969.372650694444</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45969.372650694444</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45969.372650694444</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45969.372650694444</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45969.372650694444</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45969.372650694444</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1"/>
        <v>45969.372650694444</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ref="G82:G145" ca="1" si="2">IFERROR(NOW()-F82,"-")</f>
        <v>45969.372650694444</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45969.372650694444</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45969.372650694444</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45969.372650694444</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45969.372650694444</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45969.372650694444</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45969.372650694444</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45969.372650694444</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45969.372650694444</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45969.372650694444</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45969.372650694444</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45969.372650694444</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45969.372650694444</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45969.372650694444</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45969.372650694444</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45969.372650694444</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45969.372650694444</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45969.372650694444</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45969.372650694444</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45969.372650694444</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45969.372650694444</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45969.372650694444</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45969.372650694444</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45969.372650694444</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45969.372650694444</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45969.372650694444</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45969.372650694444</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45969.372650694444</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45969.372650694444</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45969.372650694444</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45969.372650694444</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45969.372650694444</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45969.372650694444</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45969.372650694444</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45969.372650694444</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45969.372650694444</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45969.372650694444</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45969.372650694444</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45969.372650694444</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45969.372650694444</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45969.372650694444</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45969.372650694444</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45969.372650694444</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45969.372650694444</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45969.372650694444</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45969.372650694444</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45969.372650694444</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45969.372650694444</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45969.372650694444</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45969.372650694444</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45969.372650694444</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45969.372650694444</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45969.372650694444</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45969.372650694444</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45969.372650694444</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45969.372650694444</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45969.372650694444</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45969.372650694444</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45969.372650694444</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45969.372650694444</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45969.372650694444</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45969.372650694444</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45969.372650694444</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2"/>
        <v>45969.372650694444</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ref="G146:G209" ca="1" si="3">IFERROR(NOW()-F146,"-")</f>
        <v>45969.372650694444</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45969.372650694444</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45969.372650694444</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45969.372650694444</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45969.372650694444</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45969.372650694444</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45969.372650694444</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45969.372650694444</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45969.372650694444</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45969.372650694444</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45969.372650694444</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45969.372650694444</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45969.372650694444</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45969.372650694444</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45969.372650694444</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45969.372650694444</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45969.372650694444</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45969.372650694444</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45969.372650694444</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45969.372650694444</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45969.372650694444</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45969.372650694444</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45969.372650694444</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45969.372650694444</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45969.372650694444</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45969.372650694444</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45969.372650694444</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45969.372650694444</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45969.372650694444</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45969.372650694444</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45969.372650694444</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45969.372650694444</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45969.372650694444</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45969.372650694444</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45969.372650694444</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45969.372650694444</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45969.372650694444</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45969.372650694444</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45969.372650694444</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45969.372650694444</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45969.372650694444</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45969.372650694444</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45969.372650694444</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45969.372650694444</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45969.372650694444</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45969.372650694444</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45969.372650694444</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45969.372650694444</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45969.372650694444</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45969.372650694444</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45969.372650694444</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45969.372650694444</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45969.372650694444</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45969.372650694444</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45969.372650694444</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45969.372650694444</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45969.372650694444</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45969.372650694444</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45969.372650694444</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45969.372650694444</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45969.372650694444</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45969.372650694444</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45969.372650694444</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3"/>
        <v>45969.372650694444</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ref="G210:G273" ca="1" si="4">IFERROR(NOW()-F210,"-")</f>
        <v>45969.372650694444</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45969.372650694444</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45969.372650694444</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45969.372650694444</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45969.372650694444</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45969.372650694444</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45969.372650694444</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45969.372650694444</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45969.372650694444</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45969.372650694444</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45969.372650694444</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45969.372650694444</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45969.372650694444</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45969.372650694444</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45969.372650694444</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45969.372650694444</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45969.372650694444</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45969.372650694444</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45969.372650694444</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45969.372650694444</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45969.372650694444</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45969.372650694444</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45969.372650694444</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45969.372650694444</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45969.372650694444</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45969.372650694444</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45969.372650694444</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45969.372650694444</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45969.372650694444</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45969.372650694444</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45969.372650694444</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45969.372650694444</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45969.372650694444</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45969.372650694444</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45969.372650694444</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45969.372650694444</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45969.372650694444</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45969.372650694444</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45969.372650694444</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45969.372650694444</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45969.372650694444</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45969.372650694444</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45969.372650694444</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45969.372650694444</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45969.372650694444</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45969.372650694444</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45969.372650694444</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45969.372650694444</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45969.372650694444</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45969.372650694444</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45969.372650694444</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45969.372650694444</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45969.372650694444</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45969.372650694444</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45969.372650694444</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45969.372650694444</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45969.372650694444</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45969.372650694444</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45969.372650694444</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45969.372650694444</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45969.372650694444</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45969.372650694444</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45969.372650694444</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4"/>
        <v>45969.372650694444</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ref="G274:G337" ca="1" si="5">IFERROR(NOW()-F274,"-")</f>
        <v>45969.372650694444</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45969.372650694444</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45969.372650694444</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45969.372650694444</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45969.372650694444</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45969.372650694444</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45969.372650694444</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45969.372650694444</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45969.372650694444</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45969.372650694444</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45969.372650694444</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45969.372650694444</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45969.372650694444</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45969.372650694444</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45969.372650694444</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45969.372650694444</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45969.372650694444</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45969.372650694444</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45969.372650694444</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45969.372650694444</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45969.372650694444</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45969.372650694444</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45969.372650694444</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45969.372650694444</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45969.372650694444</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45969.372650694444</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45969.372650694444</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45969.372650694444</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45969.372650694444</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45969.372650694444</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45969.372650694444</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45969.372650694444</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45969.372650694444</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45969.372650694444</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45969.372650694444</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45969.372650694444</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45969.372650694444</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45969.372650694444</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45969.372650694444</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45969.372650694444</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45969.372650694444</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45969.372650694444</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45969.372650694444</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45969.372650694444</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45969.372650694444</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45969.372650694444</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45969.372650694444</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45969.372650694444</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45969.372650694444</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45969.372650694444</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45969.372650694444</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45969.372650694444</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45969.372650694444</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45969.372650694444</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45969.372650694444</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45969.372650694444</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45969.372650694444</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45969.372650694444</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45969.372650694444</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45969.372650694444</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45969.372650694444</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45969.372650694444</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45969.372650694444</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5"/>
        <v>45969.372650694444</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ref="G338:G401" ca="1" si="6">IFERROR(NOW()-F338,"-")</f>
        <v>45969.372650694444</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45969.372650694444</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45969.372650694444</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45969.372650694444</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45969.372650694444</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45969.372650694444</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45969.372650694444</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45969.372650694444</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45969.372650694444</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45969.372650694444</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45969.372650694444</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45969.372650694444</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45969.372650694444</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45969.372650694444</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45969.372650694444</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45969.372650694444</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45969.372650694444</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45969.372650694444</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45969.372650694444</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45969.372650694444</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45969.372650694444</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45969.372650694444</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45969.372650694444</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45969.372650694444</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45969.372650694444</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45969.372650694444</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45969.372650694444</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45969.372650694444</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45969.372650694444</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45969.372650694444</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45969.372650694444</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45969.372650694444</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45969.372650694444</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45969.372650694444</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45969.372650694444</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45969.372650694444</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45969.372650694444</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45969.372650694444</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45969.372650694444</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45969.372650694444</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45969.372650694444</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45969.372650694444</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45969.372650694444</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45969.372650694444</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45969.372650694444</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45969.372650694444</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45969.372650694444</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45969.372650694444</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45969.372650694444</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45969.372650694444</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45969.372650694444</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45969.372650694444</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45969.372650694444</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45969.372650694444</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45969.372650694444</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45969.372650694444</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45969.372650694444</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45969.372650694444</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45969.372650694444</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45969.372650694444</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45969.372650694444</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45969.372650694444</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45969.372650694444</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6"/>
        <v>45969.372650694444</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ref="G402:G465" ca="1" si="7">IFERROR(NOW()-F402,"-")</f>
        <v>45969.372650694444</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45969.372650694444</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45969.372650694444</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45969.372650694444</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45969.372650694444</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45969.372650694444</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45969.372650694444</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45969.372650694444</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45969.372650694444</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45969.372650694444</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45969.372650694444</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45969.372650694444</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45969.372650694444</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45969.372650694444</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45969.372650694444</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45969.372650694444</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45969.372650694444</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45969.372650694444</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45969.372650694444</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45969.372650694444</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45969.372650694444</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45969.372650694444</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45969.372650694444</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45969.372650694444</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45969.372650694444</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45969.372650694444</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45969.372650694444</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45969.372650694444</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45969.372650694444</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45969.372650694444</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45969.372650694444</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45969.372650694444</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45969.372650694444</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45969.372650694444</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45969.372650694444</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45969.372650694444</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45969.372650694444</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45969.372650694444</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45969.372650694444</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45969.372650694444</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45969.372650694444</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45969.372650694444</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45969.372650694444</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45969.372650694444</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45969.372650694444</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45969.372650694444</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45969.372650694444</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45969.372650694444</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45969.372650694444</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45969.372650694444</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45969.372650694444</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45969.372650694444</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45969.372650694444</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45969.372650694444</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45969.372650694444</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45969.372650694444</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45969.372650694444</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45969.372650694444</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45969.372650694444</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45969.372650694444</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45969.372650694444</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45969.372650694444</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45969.372650694444</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7"/>
        <v>45969.372650694444</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ref="G466:G529" ca="1" si="8">IFERROR(NOW()-F466,"-")</f>
        <v>45969.372650694444</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45969.372650694444</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45969.372650694444</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45969.372650694444</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45969.372650694444</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45969.372650694444</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45969.372650694444</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45969.372650694444</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45969.372650694444</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45969.372650694444</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45969.372650694444</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45969.372650694444</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45969.372650694444</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45969.372650694444</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45969.372650694444</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45969.372650694444</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45969.372650694444</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45969.372650694444</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45969.372650694444</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45969.372650694444</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45969.372650694444</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45969.372650694444</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45969.372650694444</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45969.372650694444</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45969.372650694444</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45969.372650694444</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45969.372650694444</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45969.372650694444</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45969.372650694444</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45969.372650694444</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45969.372650694444</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45969.372650694444</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45969.372650694444</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45969.372650694444</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45969.372650694444</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45969.372650694444</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45969.372650694444</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45969.372650694444</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45969.372650694444</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45969.372650694444</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45969.372650694444</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45969.372650694444</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45969.372650694444</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45969.372650694444</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45969.372650694444</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45969.372650694444</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45969.372650694444</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45969.372650694444</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45969.372650694444</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45969.372650694444</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45969.372650694444</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45969.372650694444</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45969.372650694444</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45969.372650694444</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45969.372650694444</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45969.372650694444</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45969.372650694444</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45969.372650694444</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45969.372650694444</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45969.372650694444</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45969.372650694444</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45969.372650694444</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45969.372650694444</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8"/>
        <v>45969.372650694444</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ref="G530:G593" ca="1" si="9">IFERROR(NOW()-F530,"-")</f>
        <v>45969.372650694444</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45969.372650694444</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45969.372650694444</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45969.372650694444</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45969.372650694444</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45969.372650694444</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45969.372650694444</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45969.372650694444</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45969.372650694444</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45969.372650694444</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45969.372650694444</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45969.372650694444</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45969.372650694444</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45969.372650694444</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45969.372650694444</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45969.372650694444</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45969.372650694444</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45969.372650694444</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45969.372650694444</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45969.372650694444</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45969.372650694444</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45969.372650694444</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45969.372650694444</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45969.372650694444</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45969.372650694444</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45969.372650694444</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45969.372650694444</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45969.372650694444</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45969.372650694444</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45969.372650694444</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45969.372650694444</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45969.372650694444</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45969.372650694444</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45969.372650694444</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45969.372650694444</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45969.372650694444</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45969.372650694444</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45969.372650694444</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45969.372650694444</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45969.372650694444</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45969.372650694444</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45969.372650694444</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45969.372650694444</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45969.372650694444</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45969.372650694444</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45969.372650694444</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45969.372650694444</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45969.372650694444</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45969.372650694444</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45969.372650694444</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45969.372650694444</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45969.372650694444</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45969.372650694444</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45969.372650694444</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45969.372650694444</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45969.372650694444</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45969.372650694444</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45969.372650694444</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45969.372650694444</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45969.372650694444</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45969.372650694444</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45969.372650694444</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45969.372650694444</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9"/>
        <v>45969.372650694444</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ref="G594:G657" ca="1" si="10">IFERROR(NOW()-F594,"-")</f>
        <v>45969.372650694444</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45969.372650694444</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45969.372650694444</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45969.372650694444</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45969.372650694444</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45969.372650694444</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45969.372650694444</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45969.372650694444</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45969.372650694444</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45969.372650694444</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45969.372650694444</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45969.372650694444</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45969.372650694444</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45969.372650694444</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45969.372650694444</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45969.372650694444</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45969.372650694444</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45969.372650694444</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45969.372650694444</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45969.372650694444</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45969.372650694444</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45969.372650694444</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45969.372650694444</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45969.372650694444</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45969.372650694444</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45969.372650694444</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45969.372650694444</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45969.372650694444</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45969.372650694444</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45969.372650694444</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45969.372650694444</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45969.372650694444</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45969.372650694444</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45969.372650694444</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45969.372650694444</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45969.372650694444</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45969.372650694444</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45969.372650694444</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45969.372650694444</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45969.372650694444</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45969.372650694444</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45969.372650694444</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45969.372650694444</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45969.372650694444</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45969.372650694444</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45969.372650694444</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45969.372650694444</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45969.372650694444</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45969.372650694444</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45969.372650694444</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45969.372650694444</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45969.372650694444</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45969.372650694444</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45969.372650694444</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45969.372650694444</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45969.372650694444</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45969.372650694444</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45969.372650694444</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45969.372650694444</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45969.372650694444</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45969.372650694444</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45969.372650694444</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45969.372650694444</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0"/>
        <v>45969.372650694444</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ref="G658:G721" ca="1" si="11">IFERROR(NOW()-F658,"-")</f>
        <v>45969.372650694444</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45969.372650694444</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45969.372650694444</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45969.372650694444</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45969.372650694444</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45969.372650694444</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45969.372650694444</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45969.372650694444</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45969.372650694444</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45969.372650694444</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45969.372650694444</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45969.372650694444</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45969.372650694444</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45969.372650694444</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45969.372650694444</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45969.372650694444</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45969.372650694444</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45969.372650694444</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45969.372650694444</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45969.372650694444</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45969.372650694444</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45969.372650694444</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45969.372650694444</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45969.372650694444</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45969.372650694444</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45969.372650694444</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45969.372650694444</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45969.372650694444</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45969.372650694444</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45969.372650694444</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45969.372650694444</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45969.372650694444</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45969.372650694444</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45969.372650694444</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45969.372650694444</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45969.372650694444</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45969.372650694444</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45969.372650694444</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45969.372650694444</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45969.372650694444</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45969.372650694444</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45969.372650694444</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45969.372650694444</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45969.372650694444</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45969.372650694444</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45969.372650694444</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45969.372650694444</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45969.372650694444</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45969.372650694444</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45969.372650694444</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45969.372650694444</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45969.372650694444</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45969.372650694444</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45969.372650694444</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45969.372650694444</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45969.372650694444</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45969.372650694444</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45969.372650694444</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45969.372650694444</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45969.372650694444</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45969.372650694444</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45969.372650694444</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45969.372650694444</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1"/>
        <v>45969.372650694444</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ref="G722:G785" ca="1" si="12">IFERROR(NOW()-F722,"-")</f>
        <v>45969.372650694444</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45969.372650694444</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45969.372650694444</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45969.372650694444</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45969.372650694444</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45969.372650694444</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45969.372650694444</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45969.372650694444</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45969.372650694444</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45969.372650694444</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45969.372650694444</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45969.372650694444</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45969.372650694444</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45969.372650694444</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45969.372650694444</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45969.372650694444</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45969.372650694444</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45969.372650694444</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45969.372650694444</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45969.372650694444</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45969.372650694444</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45969.372650694444</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45969.372650694444</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45969.372650694444</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45969.372650694444</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45969.372650694444</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45969.372650694444</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45969.372650694444</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45969.372650694444</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45969.372650694444</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45969.372650694444</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45969.372650694444</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45969.372650694444</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45969.372650694444</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45969.372650694444</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45969.372650694444</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45969.372650694444</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45969.372650694444</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45969.372650694444</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45969.372650694444</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45969.372650694444</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45969.372650694444</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45969.372650694444</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45969.372650694444</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45969.372650694444</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45969.372650694444</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45969.372650694444</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45969.372650694444</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45969.372650694444</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45969.372650694444</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45969.372650694444</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45969.372650694444</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45969.372650694444</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45969.372650694444</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45969.372650694444</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45969.372650694444</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45969.372650694444</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45969.372650694444</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45969.372650694444</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45969.372650694444</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45969.372650694444</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45969.372650694444</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45969.372650694444</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2"/>
        <v>45969.372650694444</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ref="G786:G849" ca="1" si="13">IFERROR(NOW()-F786,"-")</f>
        <v>45969.372650694444</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45969.372650694444</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45969.372650694444</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45969.372650694444</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45969.372650694444</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45969.372650694444</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45969.372650694444</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45969.372650694444</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45969.372650694444</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45969.372650694444</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45969.372650694444</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45969.372650694444</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45969.372650694444</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45969.372650694444</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45969.372650694444</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45969.372650694444</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45969.372650694444</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45969.372650694444</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45969.372650694444</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45969.372650694444</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45969.372650694444</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45969.372650694444</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45969.372650694444</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45969.372650694444</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45969.372650694444</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45969.372650694444</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45969.372650694444</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45969.372650694444</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45969.372650694444</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45969.372650694444</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45969.372650694444</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45969.372650694444</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45969.372650694444</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45969.372650694444</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45969.372650694444</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45969.372650694444</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45969.372650694444</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45969.372650694444</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45969.372650694444</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45969.372650694444</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45969.372650694444</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45969.372650694444</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45969.372650694444</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45969.372650694444</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45969.372650694444</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45969.372650694444</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45969.372650694444</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45969.372650694444</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45969.372650694444</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45969.372650694444</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45969.372650694444</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45969.372650694444</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45969.372650694444</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45969.372650694444</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45969.372650694444</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45969.372650694444</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45969.372650694444</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45969.372650694444</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45969.372650694444</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45969.372650694444</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45969.372650694444</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45969.372650694444</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45969.372650694444</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3"/>
        <v>45969.372650694444</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ref="G850:G913" ca="1" si="14">IFERROR(NOW()-F850,"-")</f>
        <v>45969.372650694444</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45969.372650694444</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45969.372650694444</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45969.372650694444</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45969.372650694444</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45969.372650694444</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45969.372650694444</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45969.372650694444</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45969.372650694444</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45969.372650694444</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45969.372650694444</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45969.372650694444</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45969.372650694444</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45969.372650694444</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45969.372650694444</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45969.372650694444</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45969.372650694444</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45969.372650694444</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45969.372650694444</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45969.372650694444</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45969.372650694444</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45969.372650694444</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45969.372650694444</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45969.372650694444</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45969.372650694444</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45969.372650694444</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45969.372650694444</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45969.372650694444</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45969.372650694444</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45969.372650694444</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45969.372650694444</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45969.372650694444</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45969.372650694444</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45969.372650694444</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45969.372650694444</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45969.372650694444</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45969.372650694444</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45969.372650694444</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45969.372650694444</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45969.372650694444</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45969.372650694444</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45969.372650694444</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45969.372650694444</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45969.372650694444</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45969.372650694444</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45969.372650694444</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45969.372650694444</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45969.372650694444</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45969.372650694444</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45969.372650694444</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45969.372650694444</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45969.372650694444</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45969.372650694444</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45969.372650694444</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45969.372650694444</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45969.372650694444</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45969.372650694444</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45969.372650694444</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45969.372650694444</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45969.372650694444</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45969.372650694444</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45969.372650694444</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45969.372650694444</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4"/>
        <v>45969.372650694444</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ref="G914:G977" ca="1" si="15">IFERROR(NOW()-F914,"-")</f>
        <v>45969.372650694444</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45969.372650694444</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45969.372650694444</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45969.372650694444</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45969.372650694444</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45969.372650694444</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45969.372650694444</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45969.372650694444</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45969.372650694444</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45969.372650694444</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45969.372650694444</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45969.372650694444</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45969.372650694444</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45969.372650694444</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45969.372650694444</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45969.372650694444</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45969.372650694444</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45969.372650694444</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45969.372650694444</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45969.372650694444</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45969.372650694444</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45969.372650694444</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45969.372650694444</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45969.372650694444</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45969.372650694444</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45969.372650694444</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45969.372650694444</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45969.372650694444</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45969.372650694444</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45969.372650694444</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45969.372650694444</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45969.372650694444</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45969.372650694444</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45969.372650694444</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45969.372650694444</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45969.372650694444</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45969.372650694444</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45969.372650694444</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45969.372650694444</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45969.372650694444</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45969.372650694444</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45969.372650694444</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45969.372650694444</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45969.372650694444</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45969.372650694444</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45969.372650694444</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45969.372650694444</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45969.372650694444</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45969.372650694444</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45969.372650694444</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45969.372650694444</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45969.372650694444</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45969.372650694444</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45969.372650694444</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45969.372650694444</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45969.372650694444</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45969.372650694444</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45969.372650694444</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45969.372650694444</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45969.372650694444</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45969.372650694444</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45969.372650694444</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45969.372650694444</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5"/>
        <v>45969.372650694444</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ref="G978:G1041" ca="1" si="16">IFERROR(NOW()-F978,"-")</f>
        <v>45969.372650694444</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45969.372650694444</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45969.372650694444</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45969.372650694444</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45969.372650694444</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45969.372650694444</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45969.372650694444</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45969.372650694444</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45969.372650694444</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45969.372650694444</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45969.372650694444</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45969.372650694444</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45969.372650694444</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45969.372650694444</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45969.372650694444</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45969.372650694444</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45969.372650694444</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45969.372650694444</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45969.372650694444</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45969.372650694444</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45969.372650694444</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45969.372650694444</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45969.372650694444</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45969.372650694444</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45969.372650694444</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45969.372650694444</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45969.372650694444</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45969.372650694444</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45969.372650694444</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45969.372650694444</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45969.372650694444</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45969.372650694444</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45969.372650694444</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45969.372650694444</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45969.372650694444</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45969.372650694444</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45969.372650694444</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45969.372650694444</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45969.372650694444</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45969.372650694444</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45969.372650694444</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45969.372650694444</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45969.372650694444</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45969.372650694444</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45969.372650694444</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45969.372650694444</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45969.372650694444</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45969.372650694444</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45969.372650694444</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45969.372650694444</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45969.372650694444</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45969.372650694444</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45969.372650694444</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45969.372650694444</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45969.372650694444</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45969.372650694444</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45969.372650694444</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45969.372650694444</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45969.372650694444</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45969.372650694444</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45969.372650694444</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45969.372650694444</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45969.372650694444</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6"/>
        <v>45969.372650694444</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ref="G1042:G1056" ca="1" si="17">IFERROR(NOW()-F1042,"-")</f>
        <v>45969.372650694444</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45969.372650694444</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45969.372650694444</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45969.372650694444</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45969.372650694444</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45969.372650694444</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45969.372650694444</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45969.372650694444</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45969.372650694444</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45969.372650694444</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45969.372650694444</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45969.372650694444</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45969.372650694444</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45969.372650694444</v>
      </c>
      <c r="H1055" s="22"/>
      <c r="I1055" s="19" t="str">
        <f>IFERROR(VLOOKUP(D1055,DB!A:F,6,0),"")</f>
        <v/>
      </c>
      <c r="J1055" s="18" t="str">
        <f>IFERROR(VLOOKUP(D1055,DB!A:G,7,0),"")</f>
        <v/>
      </c>
      <c r="K1055" s="45"/>
      <c r="L1055" s="23" t="str">
        <f>IFERROR(VLOOKUP(D1055,DB!A:I,9,0),"")</f>
        <v/>
      </c>
    </row>
    <row r="1056" spans="1:12" s="24" customFormat="1" ht="15" customHeight="1">
      <c r="A1056" s="19"/>
      <c r="B1056" s="61" t="str">
        <f>IFERROR(VLOOKUP(D1056,DB!A:K,11,0),"")</f>
        <v/>
      </c>
      <c r="C1056" s="18"/>
      <c r="D1056" s="18"/>
      <c r="E1056" s="18"/>
      <c r="F1056" s="20"/>
      <c r="G1056" s="21">
        <f t="shared" ca="1" si="17"/>
        <v>45969.372650694444</v>
      </c>
      <c r="H1056" s="22"/>
      <c r="I1056" s="19" t="str">
        <f>IFERROR(VLOOKUP(D1056,DB!A:F,6,0),"")</f>
        <v/>
      </c>
      <c r="J1056" s="18" t="str">
        <f>IFERROR(VLOOKUP(D1056,DB!A:G,7,0),"")</f>
        <v/>
      </c>
      <c r="K1056" s="45"/>
      <c r="L1056" s="23" t="str">
        <f>IFERROR(VLOOKUP(D1056,DB!A:I,9,0),"")</f>
        <v/>
      </c>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C11" sqref="C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31" ca="1" si="0">IFERROR(NOW()-F2,"")</f>
        <v>265.89193310184783</v>
      </c>
      <c r="H2" s="96">
        <v>45703.474768518521</v>
      </c>
      <c r="I2" s="96" t="str">
        <f>IFERROR(VLOOKUP(D2,DB!A:F,6,0),"")</f>
        <v>SCECO</v>
      </c>
      <c r="J2" s="96" t="str">
        <f>IFERROR(VLOOKUP(D2,DB!A:G,7,0),"")</f>
        <v>Dead</v>
      </c>
      <c r="K2" s="98" t="s">
        <v>39115</v>
      </c>
      <c r="L2" s="92" t="str">
        <f>IFERROR(VLOOKUP(D2,DB!A:I,9,0),"")</f>
        <v>Latis</v>
      </c>
    </row>
    <row r="3" spans="1:16" ht="15" customHeight="1">
      <c r="A3" s="108" t="s">
        <v>39116</v>
      </c>
      <c r="B3" s="108" t="str">
        <f>IFERROR(VLOOKUP(D3,DB!A:K,11,0),"")</f>
        <v>R4</v>
      </c>
      <c r="C3" s="109">
        <v>1</v>
      </c>
      <c r="D3" s="110" t="s">
        <v>38521</v>
      </c>
      <c r="E3" s="95" t="s">
        <v>39021</v>
      </c>
      <c r="F3" s="111">
        <v>45969.316666666666</v>
      </c>
      <c r="G3" s="112">
        <f t="shared" ca="1" si="0"/>
        <v>5.5984027778322343E-2</v>
      </c>
      <c r="H3" s="111">
        <v>45969.305162037039</v>
      </c>
      <c r="I3" s="108" t="str">
        <f>IFERROR(VLOOKUP(D3,DB!A:F,6,0),"")</f>
        <v>Generator-SG</v>
      </c>
      <c r="J3" s="141" t="str">
        <f>IFERROR(VLOOKUP(D3,DB!A:G,7,0),"")</f>
        <v>Vandalized</v>
      </c>
      <c r="K3" s="113" t="s">
        <v>39117</v>
      </c>
      <c r="L3" s="110" t="str">
        <f>IFERROR(VLOOKUP(D3,DB!A:I,9,0),"")</f>
        <v>Latis</v>
      </c>
    </row>
    <row r="4" spans="1:16" ht="15" customHeight="1">
      <c r="A4" s="108" t="s">
        <v>39118</v>
      </c>
      <c r="B4" s="108" t="str">
        <f>IFERROR(VLOOKUP(D4,DB!A:K,11,0),"")</f>
        <v>R4</v>
      </c>
      <c r="C4" s="109">
        <v>1</v>
      </c>
      <c r="D4" s="110" t="s">
        <v>38556</v>
      </c>
      <c r="E4" s="95" t="s">
        <v>39021</v>
      </c>
      <c r="F4" s="111">
        <v>45969.338888888888</v>
      </c>
      <c r="G4" s="112">
        <f t="shared" ca="1" si="0"/>
        <v>3.3761805556423496E-2</v>
      </c>
      <c r="H4" s="111">
        <v>45969.333379629628</v>
      </c>
      <c r="I4" s="108" t="str">
        <f>IFERROR(VLOOKUP(D4,DB!A:F,6,0),"")</f>
        <v>SCECO</v>
      </c>
      <c r="J4" s="108" t="str">
        <f>IFERROR(VLOOKUP(D4,DB!A:G,7,0),"")</f>
        <v>No BB Shifted</v>
      </c>
      <c r="K4" s="113" t="s">
        <v>39117</v>
      </c>
      <c r="L4" s="110" t="str">
        <f>IFERROR(VLOOKUP(D4,DB!A:I,9,0),"")</f>
        <v>Latis</v>
      </c>
    </row>
    <row r="5" spans="1:16" ht="15" customHeight="1">
      <c r="A5" s="108"/>
      <c r="B5" s="108" t="str">
        <f>IFERROR(VLOOKUP(D5,DB!A:K,11,0),"")</f>
        <v/>
      </c>
      <c r="C5" s="109"/>
      <c r="D5" s="110"/>
      <c r="E5" s="95"/>
      <c r="F5" s="111"/>
      <c r="G5" s="112">
        <f t="shared" ca="1" si="0"/>
        <v>45969.372650694444</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45969.372650694444</v>
      </c>
      <c r="H6" s="111"/>
      <c r="I6" s="108" t="str">
        <f>IFERROR(VLOOKUP(D6,DB!A:F,6,0),"")</f>
        <v/>
      </c>
      <c r="J6" s="108" t="str">
        <f>IFERROR(VLOOKUP(D6,DB!A:G,7,0),"")</f>
        <v/>
      </c>
      <c r="K6" s="113"/>
      <c r="L6" s="110" t="str">
        <f>IFERROR(VLOOKUP(D6,DB!A:I,9,0),"")</f>
        <v/>
      </c>
    </row>
    <row r="7" spans="1:16" ht="15" customHeight="1">
      <c r="A7" s="141"/>
      <c r="B7" s="141" t="str">
        <f>IFERROR(VLOOKUP(D7,DB!A:K,11,0),"")</f>
        <v/>
      </c>
      <c r="C7" s="94"/>
      <c r="D7" s="92"/>
      <c r="E7" s="95"/>
      <c r="F7" s="96"/>
      <c r="G7" s="142">
        <f t="shared" ca="1" si="0"/>
        <v>45969.372650694444</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45969.372650694444</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45969.372650694444</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45969.372650694444</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45969.372650694444</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45969.372650694444</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45969.372650694444</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45969.372650694444</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45969.372650694444</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45969.372650694444</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45969.372650694444</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45969.372650694444</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45969.372650694444</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45969.372650694444</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45969.372650694444</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45969.372650694444</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45969.372650694444</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45969.372650694444</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45969.372650694444</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45969.372650694444</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45969.372650694444</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45969.372650694444</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45969.372650694444</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45969.372650694444</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45969.372650694444</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45969.372650694444</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45969.372650694444</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45969.372650694444</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45969.372650694444</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45969.372650694444</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45969.372650694444</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45969.372650694444</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45969.372650694444</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45969.372650694444</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45969.372650694444</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45969.372650694444</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45969.372650694444</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45969.372650694444</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45969.372650694444</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45969.372650694444</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45969.372650694444</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45969.372650694444</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45969.372650694444</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45969.372650694444</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45969.372650694444</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45969.372650694444</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45969.372650694444</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45969.372650694444</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45969.372650694444</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45969.372650694444</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45969.372650694444</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45969.372650694444</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45969.372650694444</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45969.372650694444</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45969.372650694444</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45969.372650694444</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45969.372650694444</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45969.372650694444</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45969.372650694444</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45969.372650694444</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45969.372650694444</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45969.372650694444</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45969.372650694444</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45969.372650694444</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45969.372650694444</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45969.372650694444</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45969.372650694444</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45969.372650694444</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45969.372650694444</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45969.372650694444</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45969.372650694444</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45969.372650694444</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45969.372650694444</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45969.372650694444</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45969.372650694444</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45969.372650694444</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45969.372650694444</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45969.372650694444</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45969.372650694444</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45969.372650694444</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45969.372650694444</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45969.372650694444</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45969.372650694444</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45969.372650694444</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45969.372650694444</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45969.372650694444</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45969.372650694444</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45969.372650694444</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45969.372650694444</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45969.372650694444</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45969.372650694444</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45969.372650694444</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45969.372650694444</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45969.372650694444</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45969.372650694444</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45969.372650694444</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5"/>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39119</v>
      </c>
      <c r="B2" s="37" t="str">
        <f>IFERROR(VLOOKUP(D2,DB!A:K,11,0),"")</f>
        <v>R5</v>
      </c>
      <c r="C2" s="37">
        <v>3</v>
      </c>
      <c r="D2" s="107" t="s">
        <v>36011</v>
      </c>
      <c r="E2" s="37" t="s">
        <v>39021</v>
      </c>
      <c r="F2" s="38">
        <v>45891.832060185188</v>
      </c>
      <c r="G2" s="122">
        <f ca="1">IFERROR(NOW()-F2,"")</f>
        <v>77.540590509255708</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22">
        <f t="shared" ref="G3" ca="1" si="0">IFERROR(NOW()-F3,"")</f>
        <v>43.183773379627382</v>
      </c>
      <c r="H3" s="38">
        <v>45926.158159722225</v>
      </c>
      <c r="I3" s="37" t="str">
        <f>IFERROR(VLOOKUP(D3,DB!A:F,6,0),"")</f>
        <v>SCECO</v>
      </c>
      <c r="J3" s="37" t="str">
        <f>IFERROR(VLOOKUP(D3,DB!A:G,7,0),"")</f>
        <v>Good</v>
      </c>
      <c r="K3" s="37" t="s">
        <v>39122</v>
      </c>
      <c r="L3" s="37" t="str">
        <f>IFERROR(VLOOKUP(D3,DB!A:I,9,0),"")</f>
        <v>Latis</v>
      </c>
      <c r="M3" s="106"/>
    </row>
    <row r="4" spans="1:13" ht="48" customHeight="1">
      <c r="A4" s="130" t="s">
        <v>39123</v>
      </c>
      <c r="B4" s="130" t="str">
        <f>IFERROR(VLOOKUP(D4,DB!A:K,11,0),"")</f>
        <v>R5</v>
      </c>
      <c r="C4" s="130">
        <v>1</v>
      </c>
      <c r="D4" s="130" t="s">
        <v>34758</v>
      </c>
      <c r="E4" s="130" t="s">
        <v>39102</v>
      </c>
      <c r="F4" s="131">
        <v>45948.661111111112</v>
      </c>
      <c r="G4" s="132">
        <f t="shared" ref="G4:G64" ca="1" si="1">IFERROR(NOW()-F4,"")</f>
        <v>20.711539583331614</v>
      </c>
      <c r="H4" s="131">
        <v>45948.661111111112</v>
      </c>
      <c r="I4" s="130" t="str">
        <f>IFERROR(VLOOKUP(D4,DB!A:F,6,0),"")</f>
        <v>SCECO</v>
      </c>
      <c r="J4" s="130" t="str">
        <f>IFERROR(VLOOKUP(D4,DB!A:G,7,0),"")</f>
        <v>Dead</v>
      </c>
      <c r="K4" s="130" t="s">
        <v>39124</v>
      </c>
      <c r="L4" s="130" t="str">
        <f>IFERROR(VLOOKUP(D4,DB!A:I,9,0),"")</f>
        <v>Latis</v>
      </c>
    </row>
    <row r="5" spans="1:13" ht="30.75">
      <c r="A5" s="130" t="s">
        <v>39125</v>
      </c>
      <c r="B5" s="130" t="str">
        <f>IFERROR(VLOOKUP(D5,DB!A:K,11,0),"")</f>
        <v>R5</v>
      </c>
      <c r="C5" s="130">
        <v>1</v>
      </c>
      <c r="D5" s="130" t="s">
        <v>32330</v>
      </c>
      <c r="E5" s="107" t="s">
        <v>39021</v>
      </c>
      <c r="F5" s="131">
        <v>45968.848599537036</v>
      </c>
      <c r="G5" s="132">
        <f t="shared" ca="1" si="1"/>
        <v>0.52405115740839392</v>
      </c>
      <c r="H5" s="131">
        <v>45968.827465277776</v>
      </c>
      <c r="I5" s="130" t="str">
        <f>IFERROR(VLOOKUP(D5,DB!A:F,6,0),"")</f>
        <v>SCECO</v>
      </c>
      <c r="J5" s="130" t="str">
        <f>IFERROR(VLOOKUP(D5,DB!A:G,7,0),"")</f>
        <v>Dead</v>
      </c>
      <c r="K5" s="130" t="s">
        <v>39126</v>
      </c>
      <c r="L5" s="130" t="str">
        <f>IFERROR(VLOOKUP(D5,DB!A:I,9,0),"")</f>
        <v>Latis</v>
      </c>
    </row>
    <row r="6" spans="1:13" ht="30">
      <c r="A6" s="130" t="s">
        <v>39127</v>
      </c>
      <c r="B6" s="130" t="str">
        <f>IFERROR(VLOOKUP(D6,DB!A:K,11,0),"")</f>
        <v>R5</v>
      </c>
      <c r="C6" s="130">
        <v>1</v>
      </c>
      <c r="D6" s="130" t="s">
        <v>31937</v>
      </c>
      <c r="E6" s="130" t="s">
        <v>39021</v>
      </c>
      <c r="F6" s="131">
        <v>45969.156712962962</v>
      </c>
      <c r="G6" s="132">
        <f t="shared" ca="1" si="1"/>
        <v>0.21593773148197215</v>
      </c>
      <c r="H6" s="131">
        <v>45968.953599537039</v>
      </c>
      <c r="I6" s="130" t="str">
        <f>IFERROR(VLOOKUP(D6,DB!A:F,6,0),"")</f>
        <v>SCECO</v>
      </c>
      <c r="J6" s="130" t="str">
        <f>IFERROR(VLOOKUP(D6,DB!A:G,7,0),"")</f>
        <v>Good</v>
      </c>
      <c r="K6" s="130" t="s">
        <v>39128</v>
      </c>
      <c r="L6" s="130" t="str">
        <f>IFERROR(VLOOKUP(D6,DB!A:I,9,0),"")</f>
        <v>Latis</v>
      </c>
    </row>
    <row r="7" spans="1:13">
      <c r="A7" s="130"/>
      <c r="B7" s="130" t="str">
        <f>IFERROR(VLOOKUP(D7,DB!A:K,11,0),"")</f>
        <v/>
      </c>
      <c r="C7" s="130"/>
      <c r="D7" s="130"/>
      <c r="E7" s="130"/>
      <c r="F7" s="131"/>
      <c r="G7" s="132">
        <f t="shared" ca="1" si="1"/>
        <v>45969.372650694444</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45969.372650694444</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45969.372650694444</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45969.372650694444</v>
      </c>
      <c r="H10" s="131"/>
      <c r="I10" s="130" t="str">
        <f>IFERROR(VLOOKUP(D10,DB!A:F,6,0),"")</f>
        <v/>
      </c>
      <c r="J10" s="130" t="str">
        <f>IFERROR(VLOOKUP(D10,DB!A:G,7,0),"")</f>
        <v/>
      </c>
      <c r="K10" s="130"/>
      <c r="L10" s="130" t="str">
        <f>IFERROR(VLOOKUP(D10,DB!A:I,9,0),"")</f>
        <v/>
      </c>
    </row>
    <row r="11" spans="1:13">
      <c r="A11" s="156"/>
      <c r="B11" s="130" t="str">
        <f>IFERROR(VLOOKUP(D11,DB!A:K,11,0),"")</f>
        <v/>
      </c>
      <c r="C11" s="130"/>
      <c r="D11" s="130"/>
      <c r="E11" s="130"/>
      <c r="F11" s="131"/>
      <c r="G11" s="132">
        <f t="shared" ca="1" si="1"/>
        <v>45969.372650694444</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45969.372650694444</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45969.372650694444</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45969.372650694444</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45969.372650694444</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45969.372650694444</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45969.372650694444</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45969.372650694444</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45969.372650694444</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45969.372650694444</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45969.372650694444</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45969.372650694444</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45969.372650694444</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45969.372650694444</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45969.372650694444</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45969.372650694444</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45969.372650694444</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45969.372650694444</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45969.372650694444</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45969.372650694444</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45969.372650694444</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45969.372650694444</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45969.372650694444</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45969.372650694444</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45969.372650694444</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45969.372650694444</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45969.372650694444</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45969.372650694444</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45969.372650694444</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45969.372650694444</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45969.372650694444</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45969.372650694444</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45969.372650694444</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45969.372650694444</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45969.372650694444</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45969.372650694444</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45969.372650694444</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45969.372650694444</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45969.372650694444</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45969.372650694444</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45969.372650694444</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45969.372650694444</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45969.372650694444</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45969.372650694444</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45969.372650694444</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45969.372650694444</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45969.372650694444</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45969.372650694444</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45969.372650694444</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45969.372650694444</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45969.372650694444</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45969.372650694444</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45969.372650694444</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45969.372650694444</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ref="G65:G128" ca="1" si="2">IFERROR(NOW()-F65,"")</f>
        <v>45969.372650694444</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45969.372650694444</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45969.372650694444</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45969.372650694444</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45969.372650694444</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45969.372650694444</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45969.372650694444</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45969.372650694444</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45969.372650694444</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45969.372650694444</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45969.372650694444</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45969.372650694444</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45969.372650694444</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45969.372650694444</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45969.372650694444</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45969.372650694444</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45969.372650694444</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45969.372650694444</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45969.372650694444</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45969.372650694444</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45969.372650694444</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45969.372650694444</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45969.372650694444</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45969.372650694444</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45969.372650694444</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45969.372650694444</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45969.372650694444</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45969.372650694444</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45969.372650694444</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45969.372650694444</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45969.372650694444</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45969.372650694444</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45969.372650694444</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45969.372650694444</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45969.372650694444</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45969.372650694444</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45969.372650694444</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45969.372650694444</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45969.372650694444</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45969.372650694444</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45969.372650694444</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45969.372650694444</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45969.372650694444</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45969.372650694444</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45969.372650694444</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45969.372650694444</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45969.372650694444</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45969.372650694444</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45969.372650694444</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45969.372650694444</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45969.372650694444</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45969.372650694444</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45969.372650694444</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45969.372650694444</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45969.372650694444</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45969.372650694444</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45969.372650694444</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45969.372650694444</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45969.372650694444</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45969.372650694444</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45969.372650694444</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45969.372650694444</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45969.372650694444</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45969.372650694444</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ref="G129:G192" ca="1" si="3">IFERROR(NOW()-F129,"")</f>
        <v>45969.372650694444</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45969.372650694444</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45969.372650694444</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45969.372650694444</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45969.372650694444</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45969.372650694444</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45969.372650694444</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45969.372650694444</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45969.372650694444</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45969.372650694444</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45969.372650694444</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45969.372650694444</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45969.372650694444</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45969.372650694444</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45969.372650694444</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45969.372650694444</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45969.372650694444</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45969.372650694444</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45969.372650694444</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45969.372650694444</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45969.372650694444</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45969.372650694444</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45969.372650694444</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45969.372650694444</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45969.372650694444</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45969.372650694444</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45969.372650694444</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45969.372650694444</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45969.372650694444</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45969.372650694444</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45969.372650694444</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45969.372650694444</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45969.372650694444</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45969.372650694444</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45969.372650694444</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45969.372650694444</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45969.372650694444</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45969.372650694444</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45969.372650694444</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45969.372650694444</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45969.372650694444</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45969.372650694444</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45969.372650694444</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45969.372650694444</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45969.372650694444</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45969.372650694444</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45969.372650694444</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45969.372650694444</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45969.372650694444</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45969.372650694444</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45969.372650694444</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45969.372650694444</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45969.372650694444</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45969.372650694444</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45969.372650694444</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45969.372650694444</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45969.372650694444</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45969.372650694444</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45969.372650694444</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45969.372650694444</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45969.372650694444</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45969.372650694444</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45969.372650694444</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45969.372650694444</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ref="G193:G256" ca="1" si="4">IFERROR(NOW()-F193,"")</f>
        <v>45969.372650694444</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45969.372650694444</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45969.372650694444</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45969.372650694444</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45969.372650694444</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45969.372650694444</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45969.372650694444</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45969.372650694444</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45969.372650694444</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45969.372650694444</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45969.372650694444</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45969.372650694444</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45969.372650694444</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45969.372650694444</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45969.372650694444</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45969.372650694444</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45969.372650694444</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45969.372650694444</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45969.372650694444</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45969.372650694444</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45969.372650694444</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45969.372650694444</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45969.372650694444</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45969.372650694444</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45969.372650694444</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45969.372650694444</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45969.372650694444</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45969.372650694444</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45969.372650694444</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45969.372650694444</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45969.372650694444</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45969.372650694444</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45969.372650694444</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45969.372650694444</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45969.372650694444</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45969.372650694444</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45969.372650694444</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45969.372650694444</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45969.372650694444</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45969.372650694444</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45969.372650694444</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45969.372650694444</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45969.372650694444</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45969.372650694444</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45969.372650694444</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45969.372650694444</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45969.372650694444</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45969.372650694444</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45969.372650694444</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45969.372650694444</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45969.372650694444</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45969.372650694444</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45969.372650694444</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45969.372650694444</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45969.372650694444</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45969.372650694444</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45969.372650694444</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45969.372650694444</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45969.372650694444</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45969.372650694444</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45969.372650694444</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45969.372650694444</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45969.372650694444</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45969.372650694444</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ref="G257:G320" ca="1" si="5">IFERROR(NOW()-F257,"")</f>
        <v>45969.372650694444</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45969.372650694444</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45969.372650694444</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45969.372650694444</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45969.372650694444</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45969.372650694444</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45969.372650694444</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45969.372650694444</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45969.372650694444</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45969.372650694444</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45969.372650694444</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45969.372650694444</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45969.372650694444</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45969.372650694444</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45969.372650694444</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45969.372650694444</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45969.372650694444</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45969.372650694444</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45969.372650694444</v>
      </c>
      <c r="H275" s="130"/>
      <c r="I275" s="130" t="str">
        <f>IFERROR(VLOOKUP(D275,DB!A:F,6,0),"")</f>
        <v/>
      </c>
      <c r="J275" s="130" t="str">
        <f>IFERROR(VLOOKUP(D275,DB!A:G,7,0),"")</f>
        <v/>
      </c>
      <c r="K275" s="130"/>
      <c r="L275" s="130" t="str">
        <f>IFERROR(VLOOKUP(D275,DB!A:I,9,0),"")</f>
        <v/>
      </c>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sheetData>
  <dataValidations count="2">
    <dataValidation allowBlank="1" showInputMessage="1" showErrorMessage="1" sqref="E1" xr:uid="{920C6338-E771-4DAE-8C89-92A9093EA4DE}"/>
    <dataValidation type="list" allowBlank="1" showInputMessage="1" showErrorMessage="1" sqref="E2:E2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39129</v>
      </c>
      <c r="B2" s="148" t="str">
        <f>IFERROR(VLOOKUP(D2,DB!A:K,11,0),"")</f>
        <v>R6</v>
      </c>
      <c r="C2" s="149">
        <v>4</v>
      </c>
      <c r="D2" s="157" t="s">
        <v>35009</v>
      </c>
      <c r="E2" s="130" t="s">
        <v>39021</v>
      </c>
      <c r="F2" s="150">
        <v>45969.365787037037</v>
      </c>
      <c r="G2" s="105">
        <f t="shared" ref="G2:G16" ca="1" si="0">IFERROR(NOW()-F2,"-")</f>
        <v>6.8636574069387279E-3</v>
      </c>
      <c r="H2" s="150">
        <v>45969.356898148151</v>
      </c>
      <c r="I2" s="148" t="str">
        <f>IFERROR(VLOOKUP(D2,DB!A:F,6,0),"")</f>
        <v>SCECO+STB</v>
      </c>
      <c r="J2" s="148" t="str">
        <f>IFERROR(VLOOKUP(D2,DB!A:G,7,0),"")</f>
        <v>Dead</v>
      </c>
      <c r="K2" s="151" t="s">
        <v>39130</v>
      </c>
      <c r="L2" s="152" t="str">
        <f>IFERROR(VLOOKUP(D2,DB!A:I,9,0),"")</f>
        <v>Latis</v>
      </c>
    </row>
    <row r="3" spans="1:16382" ht="31.5" customHeight="1">
      <c r="A3" s="147"/>
      <c r="B3" s="148" t="str">
        <f>IFERROR(VLOOKUP(D3,DB!A:K,11,0),"")</f>
        <v/>
      </c>
      <c r="C3" s="149"/>
      <c r="D3" s="148"/>
      <c r="E3" s="130"/>
      <c r="F3" s="150"/>
      <c r="G3" s="105">
        <f t="shared" ca="1" si="0"/>
        <v>45969.372650694444</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45969.372650694444</v>
      </c>
      <c r="H4" s="150"/>
      <c r="I4" s="148" t="str">
        <f>IFERROR(VLOOKUP(D4,DB!A:F,6,0),"")</f>
        <v/>
      </c>
      <c r="J4" s="148" t="str">
        <f>IFERROR(VLOOKUP(D4,DB!A:G,7,0),"")</f>
        <v/>
      </c>
      <c r="K4" s="151"/>
      <c r="L4" s="152" t="str">
        <f>IFERROR(VLOOKUP(D4,DB!A:I,9,0),"")</f>
        <v/>
      </c>
    </row>
    <row r="5" spans="1:16382" ht="31.5" customHeight="1">
      <c r="A5" s="147"/>
      <c r="B5" s="148" t="str">
        <f>IFERROR(VLOOKUP(D5,DB!A:K,11,0),"")</f>
        <v/>
      </c>
      <c r="C5" s="149"/>
      <c r="D5" s="61"/>
      <c r="E5" s="130"/>
      <c r="F5" s="150"/>
      <c r="G5" s="105">
        <f t="shared" ca="1" si="0"/>
        <v>45969.372650694444</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45969.372650694444</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45969.372650694444</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45969.372650694444</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45969.372650694444</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45969.372650694444</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45969.372650694444</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45969.372650694444</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45969.372650694444</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45969.372650694444</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45969.372650694444</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45969.372650694444</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ref="G17:G36" ca="1" si="1">IFERROR(NOW()-F17,"-")</f>
        <v>45969.372650694444</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45969.372650694444</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45969.372650694444</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45969.372650694444</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45969.372650694444</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45969.372650694444</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45969.372650694444</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45969.372650694444</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45969.372650694444</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45969.372650694444</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45969.372650694444</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45969.372650694444</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45969.372650694444</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45969.372650694444</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45969.372650694444</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45969.372650694444</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45969.372650694444</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45969.372650694444</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45969.372650694444</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45969.372650694444</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ref="G37:G100" ca="1" si="2">IFERROR(NOW()-F37,"-")</f>
        <v>45969.372650694444</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45969.372650694444</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45969.372650694444</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45969.372650694444</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45969.372650694444</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45969.372650694444</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45969.372650694444</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45969.372650694444</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45969.372650694444</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45969.372650694444</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45969.372650694444</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45969.372650694444</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45969.372650694444</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45969.372650694444</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45969.372650694444</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45969.372650694444</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45969.372650694444</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45969.372650694444</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45969.372650694444</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45969.372650694444</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45969.372650694444</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45969.372650694444</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45969.372650694444</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45969.372650694444</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45969.372650694444</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45969.372650694444</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45969.372650694444</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45969.372650694444</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45969.372650694444</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45969.372650694444</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45969.372650694444</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45969.372650694444</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45969.372650694444</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45969.372650694444</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45969.372650694444</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45969.372650694444</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45969.372650694444</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45969.372650694444</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45969.372650694444</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45969.372650694444</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45969.372650694444</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45969.372650694444</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45969.372650694444</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45969.372650694444</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45969.372650694444</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45969.372650694444</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45969.372650694444</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45969.372650694444</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45969.372650694444</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45969.372650694444</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45969.372650694444</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45969.372650694444</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45969.372650694444</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45969.372650694444</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45969.372650694444</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45969.372650694444</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45969.372650694444</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45969.372650694444</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45969.372650694444</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45969.372650694444</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45969.372650694444</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45969.372650694444</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45969.372650694444</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45969.372650694444</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ref="G101:G164" ca="1" si="3">IFERROR(NOW()-F101,"-")</f>
        <v>45969.372650694444</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45969.372650694444</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45969.372650694444</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45969.372650694444</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45969.372650694444</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45969.372650694444</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45969.372650694444</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45969.372650694444</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45969.372650694444</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45969.372650694444</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45969.372650694444</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45969.372650694444</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45969.372650694444</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45969.372650694444</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45969.372650694444</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45969.372650694444</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45969.372650694444</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45969.372650694444</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45969.372650694444</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45969.372650694444</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45969.372650694444</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45969.372650694444</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45969.372650694444</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45969.372650694444</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45969.372650694444</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45969.372650694444</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45969.372650694444</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45969.372650694444</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45969.372650694444</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45969.372650694444</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45969.372650694444</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45969.372650694444</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45969.372650694444</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45969.372650694444</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45969.372650694444</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45969.372650694444</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45969.372650694444</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45969.372650694444</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45969.372650694444</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45969.372650694444</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45969.372650694444</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45969.372650694444</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45969.372650694444</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45969.372650694444</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45969.372650694444</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45969.372650694444</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45969.372650694444</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45969.372650694444</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45969.372650694444</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45969.372650694444</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45969.372650694444</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45969.372650694444</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45969.372650694444</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45969.372650694444</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45969.372650694444</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45969.372650694444</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45969.372650694444</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45969.372650694444</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45969.372650694444</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45969.372650694444</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45969.372650694444</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45969.372650694444</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45969.372650694444</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45969.372650694444</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ref="G165:G198" ca="1" si="4">IFERROR(NOW()-F165,"-")</f>
        <v>45969.372650694444</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45969.372650694444</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45969.372650694444</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45969.372650694444</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45969.372650694444</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45969.372650694444</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45969.372650694444</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45969.372650694444</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45969.372650694444</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45969.372650694444</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45969.372650694444</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45969.372650694444</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45969.372650694444</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45969.372650694444</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45969.372650694444</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45969.372650694444</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45969.372650694444</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45969.372650694444</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45969.372650694444</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45969.372650694444</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45969.372650694444</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45969.372650694444</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45969.372650694444</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45969.372650694444</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45969.372650694444</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45969.372650694444</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45969.372650694444</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45969.372650694444</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45969.372650694444</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45969.372650694444</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45969.372650694444</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45969.372650694444</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45969.372650694444</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45969.372650694444</v>
      </c>
      <c r="H198" s="150"/>
      <c r="I198" s="148" t="str">
        <f>IFERROR(VLOOKUP(D198,DB!A:F,6,0),"")</f>
        <v/>
      </c>
      <c r="J198" s="148" t="str">
        <f>IFERROR(VLOOKUP(D198,DB!A:G,7,0),"")</f>
        <v/>
      </c>
      <c r="K198" s="151"/>
      <c r="L198" s="152"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2025-11-08T05:56:38Z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