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42" documentId="120_S{2AC9BD13-BADA-5192-A53E-5A8FF88502F6}" xr6:coauthVersionLast="47" xr6:coauthVersionMax="47" xr10:uidLastSave="{1A14A84A-7508-491E-B1A5-777FB78E17C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9" l="1"/>
  <c r="L9" i="9"/>
  <c r="J8" i="9"/>
  <c r="J9" i="9"/>
  <c r="I8" i="9"/>
  <c r="I9" i="9"/>
  <c r="G3" i="9"/>
  <c r="G4" i="9"/>
  <c r="G5" i="9"/>
  <c r="G6" i="9"/>
  <c r="G7" i="9"/>
  <c r="G8" i="9"/>
  <c r="G9" i="9"/>
  <c r="J4" i="9"/>
  <c r="J5" i="9"/>
  <c r="J6" i="9"/>
  <c r="J7" i="9"/>
  <c r="L4" i="9"/>
  <c r="L5" i="9"/>
  <c r="L6" i="9"/>
  <c r="L7" i="9"/>
  <c r="I2" i="9"/>
  <c r="I5" i="9"/>
  <c r="I6" i="9"/>
  <c r="I7" i="9"/>
  <c r="G2" i="9"/>
  <c r="G10" i="9"/>
  <c r="G11" i="9"/>
  <c r="I12" i="9"/>
  <c r="L3" i="9"/>
  <c r="J3" i="9"/>
  <c r="L2" i="9"/>
  <c r="J2" i="9"/>
  <c r="D2" i="3"/>
  <c r="B15"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I11" i="9"/>
  <c r="J11" i="9"/>
  <c r="L11" i="9"/>
  <c r="B12" i="9"/>
  <c r="G12" i="9"/>
  <c r="J12" i="9"/>
  <c r="L12" i="9"/>
  <c r="B13" i="9"/>
  <c r="G13" i="9"/>
  <c r="I13" i="9"/>
  <c r="J13" i="9"/>
  <c r="L13" i="9"/>
  <c r="B14" i="9"/>
  <c r="G14" i="9"/>
  <c r="I14" i="9"/>
  <c r="J14" i="9"/>
  <c r="L14" i="9"/>
  <c r="G15" i="9"/>
  <c r="I15" i="9"/>
  <c r="J15" i="9"/>
  <c r="L15" i="9"/>
  <c r="B16" i="9"/>
  <c r="G16" i="9"/>
  <c r="I16" i="9"/>
  <c r="J16" i="9"/>
  <c r="L16" i="9"/>
  <c r="B17" i="9"/>
  <c r="G17" i="9"/>
  <c r="I17" i="9"/>
  <c r="J17" i="9"/>
  <c r="L17" i="9"/>
  <c r="B10" i="9"/>
  <c r="I10" i="9"/>
  <c r="J10" i="9"/>
  <c r="L10"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<sst xmlns="http://schemas.openxmlformats.org/spreadsheetml/2006/main" count="180294" uniqueCount="39132">
  <si>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</si>
  <si>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</si>
  <si>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</si>
  <si>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</si>
  <si>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</si>
  <si>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</si>
  <si>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</si>
  <si>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</si>
  <si>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</si>
  <si>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</si>
  <si>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</si>
  <si>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</si>
  <si>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</si>
  <si>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</si>
  <si>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</si>
  <si>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</si>
  <si>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</si>
  <si>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</si>
  <si>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</si>
  <si>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</si>
  <si>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</si>
  <si>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</si>
  <si>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</si>
  <si>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</si>
  <si>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</si>
  <si>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</si>
  <si>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</si>
  <si>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</si>
  <si>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</si>
  <si>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</si>
  <si>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</si>
  <si>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</si>
  <si>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</si>
  <si>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</si>
  <si>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</si>
  <si>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</si>
  <si>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</si>
  <si>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</si>
  <si>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</si>
  <si>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</si>
  <si>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</si>
  <si>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</si>
  <si>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</si>
  <si>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</si>
  <si>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</si>
  <si>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</si>
  <si>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</si>
  <si>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</si>
  <si>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</si>
  <si>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</si>
  <si>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</si>
  <si>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</si>
  <si>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</si>
  <si>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</si>
  <si>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</si>
  <si>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</si>
  <si>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</si>
  <si>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</si>
  <si>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</si>
  <si>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</si>
  <si>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</si>
  <si>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</si>
  <si>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</si>
  <si>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</si>
  <si>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</si>
  <si>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</si>
  <si>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</si>
  <si>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</si>
  <si>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</si>
  <si>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</si>
  <si>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</si>
  <si>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</si>
  <si>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</si>
  <si>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</si>
  <si>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</si>
  <si>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</si>
  <si>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</si>
  <si>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</si>
  <si>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</si>
  <si>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</si>
  <si>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</si>
  <si>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</si>
  <si>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</si>
  <si>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</si>
  <si>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</si>
  <si>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</si>
  <si>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</si>
  <si>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</si>
  <si>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</si>
  <si>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</si>
  <si>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</si>
  <si>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</si>
  <si>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</si>
  <si>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</si>
  <si>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</si>
  <si>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</si>
  <si>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</si>
  <si>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</si>
  <si>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</si>
  <si>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</si>
  <si>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</si>
  <si>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</si>
  <si>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</si>
  <si>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</si>
  <si>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</si>
  <si>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</si>
  <si>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</si>
  <si>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</si>
  <si>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</si>
  <si>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</si>
  <si>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</si>
  <si>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</si>
  <si>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</si>
  <si>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</si>
  <si>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</si>
  <si>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</si>
  <si>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</si>
  <si>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</si>
  <si>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</si>
  <si>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</si>
  <si>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</si>
  <si>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</si>
  <si>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</si>
  <si>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</si>
  <si>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</si>
  <si>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</si>
  <si>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</si>
  <si>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</si>
  <si>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</si>
  <si>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</si>
  <si>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</si>
  <si>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</si>
  <si>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</si>
  <si>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</si>
  <si>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</si>
  <si>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</si>
  <si>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</si>
  <si>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</si>
  <si>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</si>
  <si>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</si>
  <si>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</si>
  <si>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</si>
  <si>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</si>
  <si>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</si>
  <si>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</si>
  <si>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</si>
  <si>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</si>
  <si>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</si>
  <si>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</si>
  <si>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</si>
  <si>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</si>
  <si>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</si>
  <si>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</si>
  <si>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</si>
  <si>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</si>
  <si>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</si>
  <si>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</si>
  <si>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</si>
  <si>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</si>
  <si>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</si>
  <si>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</si>
  <si>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</si>
  <si>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</si>
  <si>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</si>
  <si>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</si>
  <si>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</si>
  <si>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</si>
  <si>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</si>
  <si>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</si>
  <si>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</si>
  <si>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</si>
  <si>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</si>
  <si>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</si>
  <si>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</si>
  <si>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</si>
  <si>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</si>
  <si>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</si>
  <si>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</si>
  <si>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</si>
  <si>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</si>
  <si>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</si>
  <si>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</si>
  <si>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</si>
  <si>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</si>
  <si>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</si>
  <si>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</si>
  <si>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</si>
  <si>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</si>
  <si>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</si>
  <si>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</si>
  <si>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</si>
  <si>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</si>
  <si>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</si>
  <si>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</si>
  <si>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</si>
  <si>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</si>
  <si>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</si>
  <si>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</si>
  <si>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</si>
  <si>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</si>
  <si>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</si>
  <si>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</si>
  <si>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</si>
  <si>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</si>
  <si>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</si>
  <si>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</si>
  <si>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</si>
  <si>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</si>
  <si>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</si>
  <si>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</si>
  <si>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</si>
  <si>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</si>
  <si>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</si>
  <si>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</si>
  <si>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</si>
  <si>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</si>
  <si>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</si>
  <si>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</si>
  <si>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</si>
  <si>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</si>
  <si>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</si>
  <si>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</si>
  <si>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</si>
  <si>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</si>
  <si>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</si>
  <si>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</si>
  <si>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</si>
  <si>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</si>
  <si>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</si>
  <si>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</si>
  <si>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</si>
  <si>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</si>
  <si>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</si>
  <si>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</si>
  <si>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</si>
  <si>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</si>
  <si>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</si>
  <si>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</si>
  <si>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</si>
  <si>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</si>
  <si>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</si>
  <si>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</si>
  <si>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</si>
  <si>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</si>
  <si>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</si>
  <si>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</si>
  <si>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</si>
  <si>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</si>
  <si>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</si>
  <si>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</si>
  <si>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</si>
  <si>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</si>
  <si>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</si>
  <si>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</si>
  <si>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</si>
  <si>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</si>
  <si>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</si>
  <si>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</si>
  <si>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</si>
  <si>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</si>
  <si>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</si>
  <si>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</si>
  <si>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</si>
  <si>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</si>
  <si>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</si>
  <si>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</si>
  <si>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</si>
  <si>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</si>
  <si>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</si>
  <si>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</si>
  <si>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</si>
  <si>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</si>
  <si>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</si>
  <si>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</si>
  <si>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</si>
  <si>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</si>
  <si>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</si>
  <si>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</si>
  <si>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</si>
  <si>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</si>
  <si>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</si>
  <si>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</si>
  <si>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</si>
  <si>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</si>
  <si>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</si>
  <si>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</si>
  <si>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</si>
  <si>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</si>
  <si>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</si>
  <si>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</si>
  <si>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</si>
  <si>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</si>
  <si>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</si>
  <si>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</si>
  <si>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</si>
  <si>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</si>
  <si>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</si>
  <si>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</si>
  <si>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</si>
  <si>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</si>
  <si>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</si>
  <si>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</si>
  <si>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</si>
  <si>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</si>
  <si>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</si>
  <si>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</si>
  <si>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</si>
  <si>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</si>
  <si>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</si>
  <si>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</si>
  <si>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</si>
  <si>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</si>
  <si>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</si>
  <si>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</si>
  <si>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</si>
  <si>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</si>
  <si>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</si>
  <si>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</si>
  <si>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</si>
  <si>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</si>
  <si>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</si>
  <si>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</si>
  <si>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</si>
  <si>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</si>
  <si>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</si>
  <si>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</si>
  <si>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</si>
  <si>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</si>
  <si>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</si>
  <si>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</si>
  <si>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</si>
  <si>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</si>
  <si>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</si>
  <si>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</si>
  <si>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</si>
  <si>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</si>
  <si>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</si>
  <si>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</si>
  <si>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</si>
  <si>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</si>
  <si>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</si>
  <si>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</si>
  <si>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</si>
  <si>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</si>
  <si>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</si>
  <si>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</si>
  <si>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</si>
  <si>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</si>
  <si>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</si>
  <si>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</si>
  <si>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</si>
  <si>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</si>
  <si>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</si>
  <si>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</si>
  <si>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</si>
  <si>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</si>
  <si>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</si>
  <si>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</si>
  <si>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</si>
  <si>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</si>
  <si>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</si>
  <si>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</si>
  <si>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</si>
  <si>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</si>
  <si>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</si>
  <si>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</si>
  <si>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</si>
  <si>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</si>
  <si>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</si>
  <si>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</si>
  <si>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</si>
  <si>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</si>
  <si>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</si>
  <si>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</si>
  <si>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</si>
  <si>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</si>
  <si>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</si>
  <si>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</si>
  <si>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</si>
  <si>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</si>
  <si>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</si>
  <si>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</si>
  <si>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</si>
  <si>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</si>
  <si>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</si>
  <si>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</si>
  <si>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</si>
  <si>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</si>
  <si>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</si>
  <si>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</si>
  <si>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</si>
  <si>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</si>
  <si>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</si>
  <si>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</si>
  <si>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</si>
  <si>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</si>
  <si>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</si>
  <si>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</si>
  <si>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</si>
  <si>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</si>
  <si>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</si>
  <si>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</si>
  <si>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</si>
  <si>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</si>
  <si>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</si>
  <si>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</si>
  <si>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</si>
  <si>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</si>
  <si>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</si>
  <si>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</si>
  <si>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</si>
  <si>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</si>
  <si>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</si>
  <si>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</si>
  <si>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</si>
  <si>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</si>
  <si>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</si>
  <si>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</si>
  <si>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</si>
  <si>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</si>
  <si>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</si>
  <si>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</si>
  <si>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</si>
  <si>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</si>
  <si>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</si>
  <si>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</si>
  <si>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</si>
  <si>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</si>
  <si>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</si>
  <si>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</si>
  <si>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</si>
  <si>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</si>
  <si>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</si>
  <si>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</si>
  <si>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</si>
  <si>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</si>
  <si>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</si>
  <si>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</si>
  <si>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</si>
  <si>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</si>
  <si>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</si>
  <si>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</si>
  <si>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</si>
  <si>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</si>
  <si>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</si>
  <si>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</si>
  <si>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</si>
  <si>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</si>
  <si>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</si>
  <si>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</si>
  <si>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</si>
  <si>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</si>
  <si>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</si>
  <si>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</si>
  <si>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</si>
  <si>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</si>
  <si>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</si>
  <si>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</si>
  <si>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</si>
  <si>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</si>
  <si>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</si>
  <si>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</si>
  <si>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</si>
  <si>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</si>
  <si>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</si>
  <si>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</si>
  <si>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</si>
  <si>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</si>
  <si>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</si>
  <si>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</si>
  <si>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</si>
  <si>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</si>
  <si>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</si>
  <si>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</si>
  <si>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</si>
  <si>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</si>
  <si>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</si>
  <si>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</si>
  <si>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</si>
  <si>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</si>
  <si>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</si>
  <si>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</si>
  <si>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</si>
  <si>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</si>
  <si>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</si>
  <si>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</si>
  <si>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</si>
  <si>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</si>
  <si>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</si>
  <si>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</si>
  <si>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</si>
  <si>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</si>
  <si>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</si>
  <si>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</si>
  <si>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</si>
  <si>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</si>
  <si>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</si>
  <si>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</si>
  <si>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</si>
  <si>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</si>
  <si>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</si>
  <si>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</si>
  <si>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</si>
  <si>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</si>
  <si>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</si>
  <si>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</si>
  <si>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</si>
  <si>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</si>
  <si>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</si>
  <si>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</si>
  <si>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</si>
  <si>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</si>
  <si>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</si>
  <si>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</si>
  <si>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</si>
  <si>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</si>
  <si>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</si>
  <si>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</si>
  <si>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</si>
  <si>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</si>
  <si>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</si>
  <si>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</si>
  <si>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</si>
  <si>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</si>
  <si>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</si>
  <si>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</si>
  <si>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</si>
  <si>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</si>
  <si>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</si>
  <si>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</si>
  <si>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</si>
  <si>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</si>
  <si>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</si>
  <si>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</si>
  <si>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</si>
  <si>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</si>
  <si>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</si>
  <si>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</si>
  <si>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</si>
  <si>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</si>
  <si>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</si>
  <si>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</si>
  <si>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</si>
  <si>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</si>
  <si>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</si>
  <si>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</si>
  <si>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</si>
  <si>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</si>
  <si>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</si>
  <si>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</si>
  <si>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</si>
  <si>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</si>
  <si>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</si>
  <si>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</si>
  <si>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</si>
  <si>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</si>
  <si>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</si>
  <si>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</si>
  <si>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</si>
  <si>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</si>
  <si>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</si>
  <si>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</si>
  <si>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</si>
  <si>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</si>
  <si>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</si>
  <si>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</si>
  <si>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</si>
  <si>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</si>
  <si>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</si>
  <si>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</si>
  <si>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</si>
  <si>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</si>
  <si>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</si>
  <si>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</si>
  <si>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</si>
  <si>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</si>
  <si>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</si>
  <si>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</si>
  <si>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</si>
  <si>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</si>
  <si>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</si>
  <si>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</si>
  <si>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</si>
  <si>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</si>
  <si>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</si>
  <si>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</si>
  <si>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</si>
  <si>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</si>
  <si>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</si>
  <si>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</si>
  <si>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</si>
  <si>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</si>
  <si>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</si>
  <si>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</si>
  <si>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</si>
  <si>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</si>
  <si>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</si>
  <si>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</si>
  <si>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</si>
  <si>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</si>
  <si>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</si>
  <si>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</si>
  <si>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</si>
  <si>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</si>
  <si>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</si>
  <si>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</si>
  <si>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</si>
  <si>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</si>
  <si>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</si>
  <si>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</si>
  <si>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</si>
  <si>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</si>
  <si>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</si>
  <si>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</si>
  <si>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</si>
  <si>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</si>
  <si>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</si>
  <si>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</si>
  <si>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</si>
  <si>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</si>
  <si>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</si>
  <si>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</si>
  <si>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</si>
  <si>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</si>
  <si>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</si>
  <si>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</si>
  <si>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</si>
  <si>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</si>
  <si>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</si>
  <si>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</si>
  <si>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</si>
  <si>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</si>
  <si>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</si>
  <si>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</si>
  <si>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</si>
  <si>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</si>
  <si>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</si>
  <si>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</si>
  <si>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</si>
  <si>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</si>
  <si>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</si>
  <si>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</si>
  <si>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</si>
  <si>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</si>
  <si>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</si>
  <si>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</si>
  <si>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</si>
  <si>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</si>
  <si>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</si>
  <si>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</si>
  <si>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</si>
  <si>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</si>
  <si>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</si>
  <si>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</si>
  <si>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</si>
  <si>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</si>
  <si>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</si>
  <si>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</si>
  <si>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</si>
  <si>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</si>
  <si>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</si>
  <si>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</si>
  <si>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</si>
  <si>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</si>
  <si>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</si>
  <si>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</si>
  <si>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</si>
  <si>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</si>
  <si>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</si>
  <si>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</si>
  <si>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</si>
  <si>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</si>
  <si>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</si>
  <si>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</si>
  <si>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</si>
  <si>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</si>
  <si>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</si>
  <si>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</si>
  <si>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</si>
  <si>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</si>
  <si>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</si>
  <si>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</si>
  <si>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</si>
  <si>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</si>
  <si>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</si>
  <si>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</si>
  <si>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</si>
  <si>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</si>
  <si>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</si>
  <si>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</si>
  <si>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</si>
  <si>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</si>
  <si>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</si>
  <si>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</si>
  <si>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</si>
  <si>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</si>
  <si>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</si>
  <si>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</si>
  <si>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</si>
  <si>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</si>
  <si>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</si>
  <si>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</si>
  <si>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</si>
  <si>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</si>
  <si>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</si>
  <si>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</si>
  <si>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</si>
  <si>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</si>
  <si>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</si>
  <si>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</si>
  <si>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</si>
  <si>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</si>
  <si>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</si>
  <si>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</si>
  <si>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</si>
  <si>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</si>
  <si>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</si>
  <si>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</si>
  <si>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</si>
  <si>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</si>
  <si>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</si>
  <si>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</si>
  <si>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</si>
  <si>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</si>
  <si>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</si>
  <si>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</si>
  <si>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</si>
  <si>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</si>
  <si>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</si>
  <si>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</si>
  <si>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</si>
  <si>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</si>
  <si>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</si>
  <si>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</si>
  <si>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</si>
  <si>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</si>
  <si>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</si>
  <si>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</si>
  <si>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</si>
  <si>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</si>
  <si>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</si>
  <si>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</si>
  <si>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</si>
  <si>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</si>
  <si>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</si>
  <si>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</si>
  <si>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</si>
  <si>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</si>
  <si>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</si>
  <si>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</si>
  <si>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</si>
  <si>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</si>
  <si>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</si>
  <si>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</si>
  <si>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</si>
  <si>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</si>
  <si>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</si>
  <si>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</si>
  <si>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</si>
  <si>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</si>
  <si>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</si>
  <si>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</si>
  <si>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</si>
  <si>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</si>
  <si>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</si>
  <si>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</si>
  <si>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</si>
  <si>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</si>
  <si>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</si>
  <si>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</si>
  <si>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</si>
  <si>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</si>
  <si>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</si>
  <si>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</si>
  <si>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</si>
  <si>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</si>
  <si>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</si>
  <si>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</si>
  <si>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</si>
  <si>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</si>
  <si>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</si>
  <si>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</si>
  <si>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</si>
  <si>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</si>
  <si>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</si>
  <si>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</si>
  <si>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</si>
  <si>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</si>
  <si>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</si>
  <si>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</si>
  <si>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</si>
  <si>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</si>
  <si>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</si>
  <si>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</si>
  <si>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</si>
  <si>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</si>
  <si>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</si>
  <si>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</si>
  <si>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</si>
  <si>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</si>
  <si>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</si>
  <si>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</si>
  <si>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</si>
  <si>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</si>
  <si>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</si>
  <si>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</si>
  <si>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</si>
  <si>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</si>
  <si>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</si>
  <si>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</si>
  <si>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</si>
  <si>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</si>
  <si>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</si>
  <si>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</si>
  <si>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</si>
  <si>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</si>
  <si>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</si>
  <si>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</si>
  <si>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</si>
  <si>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</si>
  <si>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</si>
  <si>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</si>
  <si>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</si>
  <si>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</si>
  <si>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</si>
  <si>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</si>
  <si>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</si>
  <si>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</si>
  <si>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</si>
  <si>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</si>
  <si>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</si>
  <si>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</si>
  <si>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</si>
  <si>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</si>
  <si>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</si>
  <si>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</si>
  <si>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</si>
  <si>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</si>
  <si>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</si>
  <si>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</si>
  <si>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</si>
  <si>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</si>
  <si>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</si>
  <si>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</si>
  <si>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</si>
  <si>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</si>
  <si>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</si>
  <si>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</si>
  <si>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</si>
  <si>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</si>
  <si>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</si>
  <si>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</si>
  <si>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</si>
  <si>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</si>
  <si>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</si>
  <si>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</si>
  <si>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</si>
  <si>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</si>
  <si>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</si>
  <si>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</si>
  <si>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</si>
  <si>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</si>
  <si>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</si>
  <si>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</si>
  <si>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</si>
  <si>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</si>
  <si>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</si>
  <si>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</si>
  <si>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</si>
  <si>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</si>
  <si>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</si>
  <si>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</si>
  <si>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</si>
  <si>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</si>
  <si>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</si>
  <si>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</si>
  <si>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</si>
  <si>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</si>
  <si>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</si>
  <si>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</si>
  <si>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</si>
  <si>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</si>
  <si>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</si>
  <si>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</si>
  <si>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</si>
  <si>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</si>
  <si>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</si>
  <si>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</si>
  <si>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</si>
  <si>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</si>
  <si>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</si>
  <si>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</si>
  <si>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</si>
  <si>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</si>
  <si>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</si>
  <si>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</si>
  <si>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</si>
  <si>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</si>
  <si>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</si>
  <si>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</si>
  <si>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</si>
  <si>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</si>
  <si>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</si>
  <si>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</si>
  <si>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</si>
  <si>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</si>
  <si>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</si>
  <si>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</si>
  <si>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</si>
  <si>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</si>
  <si>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</si>
  <si>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</si>
  <si>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</si>
  <si>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</si>
  <si>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</si>
  <si>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</si>
  <si>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</si>
  <si>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</si>
  <si>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</si>
  <si>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</si>
  <si>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</si>
  <si>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</si>
  <si>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</si>
  <si>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</si>
  <si>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</si>
  <si>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</si>
  <si>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</si>
  <si>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</si>
  <si>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</si>
  <si>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</si>
  <si>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</si>
  <si>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</si>
  <si>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</si>
  <si>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</si>
  <si>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</si>
  <si>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</si>
  <si>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</si>
  <si>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</si>
  <si>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</si>
  <si>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</si>
  <si>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</si>
  <si>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</si>
  <si>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</si>
  <si>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</si>
  <si>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</si>
  <si>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</si>
  <si>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</si>
  <si>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</si>
  <si>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</si>
  <si>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</si>
  <si>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</si>
  <si>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</si>
  <si>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</si>
  <si>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</si>
  <si>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</si>
  <si>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</si>
  <si>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</si>
  <si>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</si>
  <si>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</si>
  <si>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</si>
  <si>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</si>
  <si>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</si>
  <si>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</si>
  <si>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</si>
  <si>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</si>
  <si>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</si>
  <si>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</si>
  <si>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</si>
  <si>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</si>
  <si>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</si>
  <si>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</si>
  <si>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</si>
  <si>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</si>
  <si>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</si>
  <si>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</si>
  <si>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</si>
  <si>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</si>
  <si>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</si>
  <si>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</si>
  <si>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</si>
  <si>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</si>
  <si>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</si>
  <si>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</si>
  <si>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</si>
  <si>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</si>
  <si>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</si>
  <si>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</si>
  <si>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</si>
  <si>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</si>
  <si>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</si>
  <si>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</si>
  <si>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</si>
  <si>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</si>
  <si>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</si>
  <si>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</si>
  <si>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</si>
  <si>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</si>
  <si>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</si>
  <si>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</si>
  <si>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</si>
  <si>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</si>
  <si>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</si>
  <si>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</si>
  <si>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</si>
  <si>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</si>
  <si>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</si>
  <si>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</si>
  <si>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</si>
  <si>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</si>
  <si>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</si>
  <si>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</si>
  <si>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</si>
  <si>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</si>
  <si>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</si>
  <si>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</si>
  <si>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</si>
  <si>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</si>
  <si>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</si>
  <si>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</si>
  <si>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</si>
  <si>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</si>
  <si>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</si>
  <si>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</si>
  <si>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</si>
  <si>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</si>
  <si>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</si>
  <si>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</si>
  <si>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</si>
  <si>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</si>
  <si>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</si>
  <si>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</si>
  <si>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</si>
  <si>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</si>
  <si>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</si>
  <si>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</si>
  <si>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</si>
  <si>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</si>
  <si>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</si>
  <si>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</si>
  <si>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</si>
  <si>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</si>
  <si>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</si>
  <si>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</si>
  <si>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</si>
  <si>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</si>
  <si>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</si>
  <si>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</si>
  <si>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</si>
  <si>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</si>
  <si>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</si>
  <si>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</si>
  <si>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</si>
  <si>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</si>
  <si>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</si>
  <si>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</si>
  <si>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</si>
  <si>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</si>
  <si>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</si>
  <si>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</si>
  <si>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</si>
  <si>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</si>
  <si>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</si>
  <si>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</si>
  <si>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</si>
  <si>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</si>
  <si>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</si>
  <si>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</si>
  <si>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</si>
  <si>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</si>
  <si>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</si>
  <si>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</si>
  <si>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</si>
  <si>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</si>
  <si>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</si>
  <si>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</si>
  <si>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</si>
  <si>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</si>
  <si>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</si>
  <si>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</si>
  <si>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</si>
  <si>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</si>
  <si>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</si>
  <si>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</si>
  <si>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</si>
  <si>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</si>
  <si>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</si>
  <si>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</si>
  <si>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</si>
  <si>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</si>
  <si>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</si>
  <si>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</si>
  <si>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</si>
  <si>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</si>
  <si>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</si>
  <si>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</si>
  <si>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</si>
  <si>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</si>
  <si>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</si>
  <si>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</si>
  <si>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</si>
  <si>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</si>
  <si>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</si>
  <si>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</si>
  <si>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</si>
  <si>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</si>
  <si>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</si>
  <si>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</si>
  <si>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</si>
  <si>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</si>
  <si>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</si>
  <si>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</si>
  <si>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</si>
  <si>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</si>
  <si>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</si>
  <si>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</si>
  <si>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</si>
  <si>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</si>
  <si>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</si>
  <si>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</si>
  <si>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</si>
  <si>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</si>
  <si>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</si>
  <si>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</si>
  <si>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</si>
  <si>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</si>
  <si>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</si>
  <si>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</si>
  <si>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</si>
  <si>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</si>
  <si>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</si>
  <si>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</si>
  <si>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</si>
  <si>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</si>
  <si>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</si>
  <si>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</si>
  <si>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</si>
  <si>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</si>
  <si>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</si>
  <si>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</si>
  <si>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</si>
  <si>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</si>
  <si>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</si>
  <si>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</si>
  <si>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</si>
  <si>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</si>
  <si>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</si>
  <si>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</si>
  <si>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</si>
  <si>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</si>
  <si>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</si>
  <si>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</si>
  <si>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</si>
  <si>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</si>
  <si>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</si>
  <si>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</si>
  <si>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</si>
  <si>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</si>
  <si>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</si>
  <si>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</si>
  <si>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</si>
  <si>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</si>
  <si>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</si>
  <si>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</si>
  <si>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</si>
  <si>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</si>
  <si>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</si>
  <si>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</si>
  <si>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</si>
  <si>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</si>
  <si>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</si>
  <si>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</si>
  <si>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</si>
  <si>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</si>
  <si>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</si>
  <si>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</si>
  <si>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</si>
  <si>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</si>
  <si>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</si>
  <si>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</si>
  <si>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</si>
  <si>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</si>
  <si>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</si>
  <si>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</si>
  <si>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</si>
  <si>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</si>
  <si>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</si>
  <si>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</si>
  <si>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</si>
  <si>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</si>
  <si>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</si>
  <si>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</si>
  <si>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</si>
  <si>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</si>
  <si>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</si>
  <si>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</si>
  <si>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</si>
  <si>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</si>
  <si>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</si>
  <si>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</si>
  <si>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</si>
  <si>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</si>
  <si>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</si>
  <si>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</si>
  <si>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</si>
  <si>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</si>
  <si>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</si>
  <si>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</si>
  <si>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</si>
  <si>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</si>
  <si>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</si>
  <si>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</si>
  <si>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</si>
  <si>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</si>
  <si>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</si>
  <si>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</si>
  <si>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</si>
  <si>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</si>
  <si>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</si>
  <si>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</si>
  <si>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</si>
  <si>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</si>
  <si>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</si>
  <si>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</si>
  <si>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</si>
  <si>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</si>
  <si>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</si>
  <si>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</si>
  <si>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</si>
  <si>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</si>
  <si>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</si>
  <si>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</si>
  <si>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</si>
  <si>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</si>
  <si>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</si>
  <si>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</si>
  <si>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</si>
  <si>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</si>
  <si>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</si>
  <si>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</si>
  <si>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</si>
  <si>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</si>
  <si>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</si>
  <si>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</si>
  <si>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</si>
  <si>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</si>
  <si>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</si>
  <si>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</si>
  <si>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</si>
  <si>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</si>
  <si>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</si>
  <si>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</si>
  <si>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</si>
  <si>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</si>
  <si>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</si>
  <si>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</si>
  <si>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</si>
  <si>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</si>
  <si>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</si>
  <si>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</si>
  <si>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</si>
  <si>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</si>
  <si>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</si>
  <si>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</si>
  <si>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</si>
  <si>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</si>
  <si>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</si>
  <si>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</si>
  <si>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</si>
  <si>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</si>
  <si>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</si>
  <si>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</si>
  <si>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</si>
  <si>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</si>
  <si>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</si>
  <si>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</si>
  <si>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</si>
  <si>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</si>
  <si>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</si>
  <si>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</si>
  <si>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</si>
  <si>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</si>
  <si>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</si>
  <si>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</si>
  <si>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</si>
  <si>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</si>
  <si>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</si>
  <si>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</si>
  <si>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</si>
  <si>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</si>
  <si>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</si>
  <si>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</si>
  <si>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</si>
  <si>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</si>
  <si>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</si>
  <si>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</si>
  <si>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</si>
  <si>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</si>
  <si>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</si>
  <si>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</si>
  <si>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</si>
  <si>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</si>
  <si>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</si>
  <si>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</si>
  <si>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</si>
  <si>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</si>
  <si>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</si>
  <si>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</si>
  <si>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</si>
  <si>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</si>
  <si>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</si>
  <si>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</si>
  <si>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</si>
  <si>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</si>
  <si>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</si>
  <si>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</si>
  <si>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</si>
  <si>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</si>
  <si>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</si>
  <si>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</si>
  <si>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</si>
  <si>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</si>
  <si>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</si>
  <si>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</si>
  <si>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</si>
  <si>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</si>
  <si>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</si>
  <si>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</si>
  <si>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</si>
  <si>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</si>
  <si>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</si>
  <si>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</si>
  <si>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</si>
  <si>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</si>
  <si>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</si>
  <si>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</si>
  <si>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</si>
  <si>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</si>
  <si>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</si>
  <si>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</si>
  <si>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</si>
  <si>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</si>
  <si>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</si>
  <si>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</si>
  <si>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</si>
  <si>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</si>
  <si>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</si>
  <si>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</si>
  <si>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</si>
  <si>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</si>
  <si>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</si>
  <si>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</si>
  <si>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</si>
  <si>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</si>
  <si>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</si>
  <si>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</si>
  <si>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</si>
  <si>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</si>
  <si>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</si>
  <si>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</si>
  <si>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</si>
  <si>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</si>
  <si>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</si>
  <si>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</si>
  <si>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</si>
  <si>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</si>
  <si>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</si>
  <si>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</si>
  <si>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</si>
  <si>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</si>
  <si>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</si>
  <si>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</si>
  <si>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</si>
  <si>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</si>
  <si>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</si>
  <si>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</si>
  <si>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</si>
  <si>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</si>
  <si>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</si>
  <si>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</si>
  <si>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</si>
  <si>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</si>
  <si>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</si>
  <si>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</si>
  <si>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</si>
  <si>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</si>
  <si>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</si>
  <si>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</si>
  <si>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</si>
  <si>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</si>
  <si>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</si>
  <si>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</si>
  <si>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</si>
  <si>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</si>
  <si>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</si>
  <si>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</si>
  <si>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</si>
  <si>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</si>
  <si>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</si>
  <si>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</si>
  <si>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</si>
  <si>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</si>
  <si>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</si>
  <si>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</si>
  <si>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</si>
  <si>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</si>
  <si>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</si>
  <si>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</si>
  <si>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</si>
  <si>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</si>
  <si>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</si>
  <si>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</si>
  <si>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</si>
  <si>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</si>
  <si>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</si>
  <si>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</si>
  <si>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</si>
  <si>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</si>
  <si>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</si>
  <si>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</si>
  <si>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</si>
  <si>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</si>
  <si>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</si>
  <si>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</si>
  <si>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</si>
  <si>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</si>
  <si>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</si>
  <si>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</si>
  <si>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</si>
  <si>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</si>
  <si>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</si>
  <si>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</si>
  <si>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</si>
  <si>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</si>
  <si>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</si>
  <si>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</si>
  <si>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</si>
  <si>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</si>
  <si>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</si>
  <si>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</si>
  <si>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</si>
  <si>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</si>
  <si>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</si>
  <si>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</si>
  <si>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</si>
  <si>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</si>
  <si>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</si>
  <si>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</si>
  <si>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</si>
  <si>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</si>
  <si>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</si>
  <si>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</si>
  <si>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</si>
  <si>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</si>
  <si>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</si>
  <si>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</si>
  <si>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</si>
  <si>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</si>
  <si>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</si>
  <si>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</si>
  <si>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</si>
  <si>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</si>
  <si>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</si>
  <si>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</si>
  <si>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</si>
  <si>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</si>
  <si>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</si>
  <si>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</si>
  <si>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</si>
  <si>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</si>
  <si>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</si>
  <si>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</si>
  <si>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</si>
  <si>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</si>
  <si>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</si>
  <si>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</si>
  <si>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</si>
  <si>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</si>
  <si>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</si>
  <si>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</si>
  <si>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</si>
  <si>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</si>
  <si>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</si>
  <si>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</si>
  <si>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</si>
  <si>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</si>
  <si>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</si>
  <si>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</si>
  <si>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</si>
  <si>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</si>
  <si>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</si>
  <si>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</si>
  <si>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</si>
  <si>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</si>
  <si>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</si>
  <si>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</si>
  <si>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</si>
  <si>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</si>
  <si>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</si>
  <si>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</si>
  <si>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</si>
  <si>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</si>
  <si>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</si>
  <si>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</si>
  <si>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</si>
  <si>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</si>
  <si>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</si>
  <si>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</si>
  <si>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</si>
  <si>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</si>
  <si>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</si>
  <si>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</si>
  <si>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</si>
  <si>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</si>
  <si>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</si>
  <si>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</si>
  <si>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</si>
  <si>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</si>
  <si>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</si>
  <si>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</si>
  <si>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</si>
  <si>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</si>
  <si>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</si>
  <si>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</si>
  <si>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</si>
  <si>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</si>
  <si>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</si>
  <si>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</si>
  <si>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</si>
  <si>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</si>
  <si>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</si>
  <si>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</si>
  <si>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</si>
  <si>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</si>
  <si>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</si>
  <si>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</si>
  <si>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</si>
  <si>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</si>
  <si>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</si>
  <si>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</si>
  <si>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</si>
  <si>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</si>
  <si>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</si>
  <si>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</si>
  <si>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</si>
  <si>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</si>
  <si>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</si>
  <si>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</si>
  <si>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</si>
  <si>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</si>
  <si>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</si>
  <si>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</si>
  <si>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</si>
  <si>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</si>
  <si>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</si>
  <si>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</si>
  <si>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</si>
  <si>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</si>
  <si>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</si>
  <si>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</si>
  <si>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</si>
  <si>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</si>
  <si>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</si>
  <si>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</si>
  <si>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</si>
  <si>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</si>
  <si>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</si>
  <si>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</si>
  <si>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</si>
  <si>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</si>
  <si>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</si>
  <si>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</si>
  <si>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</si>
  <si>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</si>
  <si>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</si>
  <si>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</si>
  <si>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</si>
  <si>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</si>
  <si>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</si>
  <si>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</si>
  <si>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</si>
  <si>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</si>
  <si>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</si>
  <si>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</si>
  <si>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</si>
  <si>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</si>
  <si>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</si>
  <si>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</si>
  <si>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</si>
  <si>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</si>
  <si>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</si>
  <si>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</si>
  <si>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</si>
  <si>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</si>
  <si>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</si>
  <si>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</si>
  <si>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</si>
  <si>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</si>
  <si>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</si>
  <si>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</si>
  <si>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</si>
  <si>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</si>
  <si>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</si>
  <si>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</si>
  <si>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</si>
  <si>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</si>
  <si>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</si>
  <si>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</si>
  <si>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</si>
  <si>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</si>
  <si>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</si>
  <si>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</si>
  <si>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</si>
  <si>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</si>
  <si>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</si>
  <si>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</si>
  <si>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</si>
  <si>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</si>
  <si>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</si>
  <si>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</si>
  <si>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</si>
  <si>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</si>
  <si>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</si>
  <si>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</si>
  <si>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</si>
  <si>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</si>
  <si>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</si>
  <si>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</si>
  <si>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</si>
  <si>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</si>
  <si>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</si>
  <si>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</si>
  <si>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</si>
  <si>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</si>
  <si>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</si>
  <si>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</si>
  <si>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</si>
  <si>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</si>
  <si>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</si>
  <si>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</si>
  <si>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</si>
  <si>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</si>
  <si>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</si>
  <si>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</si>
  <si>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</si>
  <si>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</si>
  <si>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</si>
  <si>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</si>
  <si>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</si>
  <si>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</si>
  <si>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</si>
  <si>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</si>
  <si>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</si>
  <si>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</si>
  <si>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</si>
  <si>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</si>
  <si>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</si>
  <si>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</si>
  <si>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</si>
  <si>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</si>
  <si>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</si>
  <si>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</si>
  <si>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</si>
  <si>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</si>
  <si>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</si>
  <si>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</si>
  <si>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</si>
  <si>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</si>
  <si>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</si>
  <si>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</si>
  <si>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</si>
  <si>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</si>
  <si>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</si>
  <si>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</si>
  <si>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</si>
  <si>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</si>
  <si>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</si>
  <si>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</si>
  <si>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</si>
  <si>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</si>
  <si>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</si>
  <si>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</si>
  <si>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</si>
  <si>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</si>
  <si>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</si>
  <si>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</si>
  <si>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</si>
  <si>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</si>
  <si>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</si>
  <si>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</si>
  <si>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</si>
  <si>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</si>
  <si>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</si>
  <si>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</si>
  <si>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</si>
  <si>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</si>
  <si>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</si>
  <si>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</si>
  <si>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</si>
  <si>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</si>
  <si>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</si>
  <si>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</si>
  <si>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</si>
  <si>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</si>
  <si>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</si>
  <si>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</si>
  <si>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</si>
  <si>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</si>
  <si>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</si>
  <si>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</si>
  <si>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</si>
  <si>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</si>
  <si>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</si>
  <si>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</si>
  <si>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</si>
  <si>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</si>
  <si>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</si>
  <si>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</si>
  <si>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</si>
  <si>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</si>
  <si>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</si>
  <si>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</si>
  <si>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</si>
  <si>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</si>
  <si>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</si>
  <si>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</si>
  <si>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</si>
  <si>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</si>
  <si>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</si>
  <si>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</si>
  <si>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</si>
  <si>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</si>
  <si>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</si>
  <si>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</si>
  <si>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</si>
  <si>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</si>
  <si>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</si>
  <si>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</si>
  <si>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</si>
  <si>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</si>
  <si>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</si>
  <si>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</si>
  <si>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</si>
  <si>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</si>
  <si>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</si>
  <si>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</si>
  <si>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</si>
  <si>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</si>
  <si>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</si>
  <si>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</si>
  <si>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</si>
  <si>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</si>
  <si>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</si>
  <si>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</si>
  <si>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</si>
  <si>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</si>
  <si>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</si>
  <si>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</si>
  <si>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</si>
  <si>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</si>
  <si>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</si>
  <si>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</si>
  <si>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</si>
  <si>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</si>
  <si>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</si>
  <si>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</si>
  <si>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</si>
  <si>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</si>
  <si>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</si>
  <si>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</si>
  <si>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</si>
  <si>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</si>
  <si>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</si>
  <si>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</si>
  <si>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</si>
  <si>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</si>
  <si>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</si>
  <si>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</si>
  <si>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</si>
  <si>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</si>
  <si>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</si>
  <si>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</si>
  <si>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</si>
  <si>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</si>
  <si>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</si>
  <si>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</si>
  <si>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</si>
  <si>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</si>
  <si>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</si>
  <si>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</si>
  <si>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</si>
  <si>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</si>
  <si>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</si>
  <si>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</si>
  <si>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</si>
  <si>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</si>
  <si>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</si>
  <si>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</si>
  <si>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</si>
  <si>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</si>
  <si>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</si>
  <si>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</si>
  <si>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</si>
  <si>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</si>
  <si>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</si>
  <si>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</si>
  <si>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</si>
  <si>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</si>
  <si>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</si>
  <si>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</si>
  <si>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</si>
  <si>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</si>
  <si>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</si>
  <si>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</si>
  <si>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</si>
  <si>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</si>
  <si>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</si>
  <si>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</si>
  <si>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</si>
  <si>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</si>
  <si>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</si>
  <si>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</si>
  <si>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</si>
  <si>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</si>
  <si>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</si>
  <si>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</si>
  <si>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</si>
  <si>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</si>
  <si>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</si>
  <si>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</si>
  <si>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</si>
  <si>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</si>
  <si>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</si>
  <si>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</si>
  <si>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</si>
  <si>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</si>
  <si>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</si>
  <si>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</si>
  <si>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</si>
  <si>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</si>
  <si>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</si>
  <si>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</si>
  <si>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</si>
  <si>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</si>
  <si>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</si>
  <si>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</si>
  <si>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</si>
  <si>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</si>
  <si>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</si>
  <si>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</si>
  <si>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</si>
  <si>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</si>
  <si>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</si>
  <si>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</si>
  <si>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</si>
  <si>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</si>
  <si>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</si>
  <si>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</si>
  <si>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</si>
  <si>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</si>
  <si>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</si>
  <si>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</si>
  <si>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</si>
  <si>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</si>
  <si>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</si>
  <si>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</si>
  <si>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</si>
  <si>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</si>
  <si>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</si>
  <si>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</si>
  <si>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</si>
  <si>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</si>
  <si>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</si>
  <si>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</si>
  <si>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</si>
  <si>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</si>
  <si>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</si>
  <si>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</si>
  <si>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</si>
  <si>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</si>
  <si>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</si>
  <si>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</si>
  <si>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</si>
  <si>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</si>
  <si>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</si>
  <si>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</si>
  <si>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</si>
  <si>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</si>
  <si>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</si>
  <si>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</si>
  <si>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</si>
  <si>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</si>
  <si>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</si>
  <si>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</si>
  <si>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</si>
  <si>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</si>
  <si>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</si>
  <si>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</si>
  <si>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</si>
  <si>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</si>
  <si>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</si>
  <si>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</si>
  <si>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</si>
  <si>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</si>
  <si>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</si>
  <si>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</si>
  <si>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</si>
  <si>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</si>
  <si>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</si>
  <si>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</si>
  <si>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</si>
  <si>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</si>
  <si>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</si>
  <si>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</si>
  <si>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</si>
  <si>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</si>
  <si>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</si>
  <si>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</si>
  <si>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</si>
  <si>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</si>
  <si>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</si>
  <si>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</si>
  <si>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</si>
  <si>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</si>
  <si>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</si>
  <si>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</si>
  <si>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</si>
  <si>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</si>
  <si>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</si>
  <si>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</si>
  <si>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</si>
  <si>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</si>
  <si>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</si>
  <si>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</si>
  <si>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</si>
  <si>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</si>
  <si>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</si>
  <si>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</si>
  <si>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</si>
  <si>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</si>
  <si>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</si>
  <si>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</si>
  <si>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</si>
  <si>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</si>
  <si>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</si>
  <si>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</si>
  <si>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</si>
  <si>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</si>
  <si>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</si>
  <si>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</si>
  <si>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</si>
  <si>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</si>
  <si>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</si>
  <si>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</si>
  <si>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</si>
  <si>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</si>
  <si>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</si>
  <si>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</si>
  <si>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</si>
  <si>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</si>
  <si>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</si>
  <si>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</si>
  <si>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</si>
  <si>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</si>
  <si>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</si>
  <si>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</si>
  <si>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</si>
  <si>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</si>
  <si>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</si>
  <si>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</si>
  <si>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</si>
  <si>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</si>
  <si>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</si>
  <si>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</si>
  <si>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</si>
  <si>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</si>
  <si>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</si>
  <si>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</si>
  <si>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</si>
  <si>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</si>
  <si>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</si>
  <si>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</si>
  <si>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</si>
  <si>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</si>
  <si>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</si>
  <si>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</si>
  <si>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</si>
  <si>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</si>
  <si>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</si>
  <si>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</si>
  <si>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</si>
  <si>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</si>
  <si>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</si>
  <si>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</si>
  <si>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</si>
  <si>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</si>
  <si>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</si>
  <si>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</si>
  <si>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</si>
  <si>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</si>
  <si>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</si>
  <si>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</si>
  <si>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</si>
  <si>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</si>
  <si>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</si>
  <si>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</si>
  <si>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</si>
  <si>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</si>
  <si>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</si>
  <si>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</si>
  <si>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</si>
  <si>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</si>
  <si>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</si>
  <si>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</si>
  <si>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</si>
  <si>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</si>
  <si>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</si>
  <si>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</si>
  <si>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</si>
  <si>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</si>
  <si>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</si>
  <si>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</si>
  <si>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</si>
  <si>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</si>
  <si>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</si>
  <si>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</si>
  <si>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</si>
  <si>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</si>
  <si>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</si>
  <si>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</si>
  <si>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</si>
  <si>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</si>
  <si>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</si>
  <si>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</si>
  <si>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</si>
  <si>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</si>
  <si>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</si>
  <si>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</si>
  <si>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</si>
  <si>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</si>
  <si>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</si>
  <si>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</si>
  <si>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</si>
  <si>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</si>
  <si>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</si>
  <si>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</si>
  <si>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</si>
  <si>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</si>
  <si>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</si>
  <si>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</si>
  <si>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</si>
  <si>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</si>
  <si>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</si>
  <si>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</si>
  <si>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</si>
  <si>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</si>
  <si>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</si>
  <si>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</si>
  <si>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</si>
  <si>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</si>
  <si>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</si>
  <si>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</si>
  <si>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</si>
  <si>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</si>
  <si>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</si>
  <si>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</si>
  <si>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</si>
  <si>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</si>
  <si>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</si>
  <si>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</si>
  <si>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</si>
  <si>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</si>
  <si>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</si>
  <si>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</si>
  <si>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</si>
  <si>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</si>
  <si>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</si>
  <si>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</si>
  <si>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</si>
  <si>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</si>
  <si>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</si>
  <si>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</si>
  <si>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</si>
  <si>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</si>
  <si>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</si>
  <si>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</si>
  <si>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</si>
  <si>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</si>
  <si>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</si>
  <si>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</si>
  <si>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</si>
  <si>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</si>
  <si>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</si>
  <si>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</si>
  <si>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</si>
  <si>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</si>
  <si>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</si>
  <si>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</si>
  <si>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</si>
  <si>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</si>
  <si>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</si>
  <si>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</si>
  <si>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</si>
  <si>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</si>
  <si>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</si>
  <si>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</si>
  <si>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</si>
  <si>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</si>
  <si>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</si>
  <si>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</si>
  <si>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</si>
  <si>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</si>
  <si>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</si>
  <si>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</si>
  <si>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</si>
  <si>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</si>
  <si>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</si>
  <si>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</si>
  <si>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</si>
  <si>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</si>
  <si>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</si>
  <si>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</si>
  <si>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</si>
  <si>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</si>
  <si>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</si>
  <si>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</si>
  <si>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</si>
  <si>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</si>
  <si>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</si>
  <si>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</si>
  <si>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</si>
  <si>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</si>
  <si>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</si>
  <si>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</si>
  <si>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</si>
  <si>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</si>
  <si>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</si>
  <si>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</si>
  <si>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</si>
  <si>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</si>
  <si>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</si>
  <si>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</si>
  <si>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</si>
  <si>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</si>
  <si>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</si>
  <si>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</si>
  <si>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</si>
  <si>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</si>
  <si>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</si>
  <si>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</si>
  <si>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</si>
  <si>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</si>
  <si>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</si>
  <si>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</si>
  <si>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</si>
  <si>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</si>
  <si>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</si>
  <si>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</si>
  <si>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</si>
  <si>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</si>
  <si>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</si>
  <si>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</si>
  <si>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</si>
  <si>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</si>
  <si>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</si>
  <si>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</si>
  <si>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</si>
  <si>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</si>
  <si>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</si>
  <si>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</si>
  <si>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</si>
  <si>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</si>
  <si>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</si>
  <si>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</si>
  <si>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</si>
  <si>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</si>
  <si>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</si>
  <si>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</si>
  <si>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</si>
  <si>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</si>
  <si>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</si>
  <si>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</si>
  <si>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</si>
  <si>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</si>
  <si>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</si>
  <si>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</si>
  <si>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</si>
  <si>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</si>
  <si>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</si>
  <si>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</si>
  <si>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</si>
  <si>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</si>
  <si>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</si>
  <si>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</si>
  <si>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</si>
  <si>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</si>
  <si>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</si>
  <si>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</si>
  <si>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</si>
  <si>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</si>
  <si>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</si>
  <si>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</si>
  <si>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</si>
  <si>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</si>
  <si>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</si>
  <si>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</si>
  <si>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</si>
  <si>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</si>
  <si>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</si>
  <si>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</si>
  <si>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</si>
  <si>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</si>
  <si>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</si>
  <si>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</si>
  <si>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</si>
  <si>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</si>
  <si>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</si>
  <si>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</si>
  <si>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</si>
  <si>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</si>
  <si>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</si>
  <si>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</si>
  <si>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</si>
  <si>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</si>
  <si>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</si>
  <si>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</si>
  <si>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</si>
  <si>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</si>
  <si>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</si>
  <si>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</si>
  <si>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</si>
  <si>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</si>
  <si>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</si>
  <si>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</si>
  <si>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</si>
  <si>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</si>
  <si>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</si>
  <si>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</si>
  <si>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</si>
  <si>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</si>
  <si>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</si>
  <si>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</si>
  <si>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</si>
  <si>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</si>
  <si>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</si>
  <si>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</si>
  <si>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</si>
  <si>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</si>
  <si>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</si>
  <si>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</si>
  <si>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</si>
  <si>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</si>
  <si>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</si>
  <si>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</si>
  <si>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</si>
  <si>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</si>
  <si>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</si>
  <si>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</si>
  <si>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</si>
  <si>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</si>
  <si>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</si>
  <si>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</si>
  <si>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</si>
  <si>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</si>
  <si>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</si>
  <si>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</si>
  <si>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</si>
  <si>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</si>
  <si>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</si>
  <si>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</si>
  <si>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</si>
  <si>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</si>
  <si>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</si>
  <si>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</si>
  <si>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</si>
  <si>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</si>
  <si>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</si>
  <si>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</si>
  <si>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</si>
  <si>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</si>
  <si>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</si>
  <si>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</si>
  <si>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</si>
  <si>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</si>
  <si>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</si>
  <si>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</si>
  <si>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</si>
  <si>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</si>
  <si>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</si>
  <si>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</si>
  <si>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</si>
  <si>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</si>
  <si>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</si>
  <si>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</si>
  <si>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</si>
  <si>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</si>
  <si>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</si>
  <si>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</si>
  <si>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</si>
  <si>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</si>
  <si>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</si>
  <si>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</si>
  <si>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</si>
  <si>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</si>
  <si>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</si>
  <si>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</si>
  <si>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</si>
  <si>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</si>
  <si>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</si>
  <si>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</si>
  <si>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</si>
  <si>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</si>
  <si>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</si>
  <si>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</si>
  <si>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</si>
  <si>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</si>
  <si>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</si>
  <si>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</si>
  <si>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</si>
  <si>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</si>
  <si>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</si>
  <si>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</si>
  <si>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</si>
  <si>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</si>
  <si>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</si>
  <si>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</si>
  <si>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</si>
  <si>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</si>
  <si>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</si>
  <si>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</si>
  <si>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</si>
  <si>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</si>
  <si>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</si>
  <si>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</si>
  <si>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</si>
  <si>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</si>
  <si>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</si>
  <si>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</si>
  <si>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</si>
  <si>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</si>
  <si>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</si>
  <si>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</si>
  <si>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</si>
  <si>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</si>
  <si>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</si>
  <si>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</si>
  <si>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</si>
  <si>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</si>
  <si>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</si>
  <si>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</si>
  <si>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</si>
  <si>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</si>
  <si>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</si>
  <si>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</si>
  <si>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</si>
  <si>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</si>
  <si>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</si>
  <si>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</si>
  <si>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</si>
  <si>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</si>
  <si>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</si>
  <si>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</si>
  <si>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</si>
  <si>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</si>
  <si>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</si>
  <si>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</si>
  <si>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</si>
  <si>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</si>
  <si>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</si>
  <si>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</si>
  <si>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</si>
  <si>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</si>
  <si>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</si>
  <si>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</si>
  <si>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</si>
  <si>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</si>
  <si>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</si>
  <si>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</si>
  <si>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</si>
  <si>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</si>
  <si>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</si>
  <si>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</si>
  <si>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</si>
  <si>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</si>
  <si>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</si>
  <si>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</si>
  <si>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</si>
  <si>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</si>
  <si>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</si>
  <si>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</si>
  <si>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</si>
  <si>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</si>
  <si>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</si>
  <si>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</si>
  <si>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</si>
  <si>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</si>
  <si>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</si>
  <si>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</si>
  <si>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</si>
  <si>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</si>
  <si>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</si>
  <si>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</si>
  <si>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</si>
  <si>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</si>
  <si>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</si>
  <si>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</si>
  <si>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</si>
  <si>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</si>
  <si>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</si>
  <si>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</si>
  <si>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</si>
  <si>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</si>
  <si>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</si>
  <si>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</si>
  <si>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</si>
  <si>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</si>
  <si>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</si>
  <si>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</si>
  <si>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</si>
  <si>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</si>
  <si>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</si>
  <si>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</si>
  <si>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</si>
  <si>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</si>
  <si>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</si>
  <si>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</si>
  <si>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</si>
  <si>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</si>
  <si>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</si>
  <si>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</si>
  <si>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</si>
  <si>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</si>
  <si>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</si>
  <si>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</si>
  <si>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</si>
  <si>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</si>
  <si>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</si>
  <si>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</si>
  <si>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</si>
  <si>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</si>
  <si>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</si>
  <si>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</si>
  <si>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</si>
  <si>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</si>
  <si>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</si>
  <si>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</si>
  <si>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</si>
  <si>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</si>
  <si>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</si>
  <si>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</si>
  <si>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</si>
  <si>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</si>
  <si>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</si>
  <si>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</si>
  <si>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</si>
  <si>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</si>
  <si>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</si>
  <si>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</si>
  <si>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</si>
  <si>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</si>
  <si>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</si>
  <si>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</si>
  <si>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</si>
  <si>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</si>
  <si>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</si>
  <si>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</si>
  <si>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</si>
  <si>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</si>
  <si>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</si>
  <si>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</si>
  <si>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</si>
  <si>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</si>
  <si>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</si>
  <si>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</si>
  <si>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</si>
  <si>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</si>
  <si>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</si>
  <si>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</si>
  <si>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</si>
  <si>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</si>
  <si>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</si>
  <si>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</si>
  <si>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</si>
  <si>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</si>
  <si>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</si>
  <si>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</si>
  <si>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</si>
  <si>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</si>
  <si>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</si>
  <si>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</si>
  <si>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</si>
  <si>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</si>
  <si>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</si>
  <si>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</si>
  <si>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</si>
  <si>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</si>
  <si>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</si>
  <si>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</si>
  <si>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</si>
  <si>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</si>
  <si>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</si>
  <si>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</si>
  <si>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</si>
  <si>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</si>
  <si>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</si>
  <si>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</si>
  <si>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</si>
  <si>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</si>
  <si>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</si>
  <si>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</si>
  <si>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</si>
  <si>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</si>
  <si>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</si>
  <si>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</si>
  <si>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</si>
  <si>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</si>
  <si>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</si>
  <si>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</si>
  <si>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</si>
  <si>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</si>
  <si>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</si>
  <si>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</si>
  <si>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</si>
  <si>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</si>
  <si>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</si>
  <si>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</si>
  <si>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</si>
  <si>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</si>
  <si>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</si>
  <si>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</si>
  <si>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</si>
  <si>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</si>
  <si>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</si>
  <si>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</si>
  <si>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</si>
  <si>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</si>
  <si>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</si>
  <si>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</si>
  <si>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</si>
  <si>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</si>
  <si>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</si>
  <si>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</si>
  <si>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</si>
  <si>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</si>
  <si>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</si>
  <si>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</si>
  <si>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</si>
  <si>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</si>
  <si>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</si>
  <si>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</si>
  <si>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</si>
  <si>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</si>
  <si>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</si>
  <si>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</si>
  <si>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</si>
  <si>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</si>
  <si>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</si>
  <si>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</si>
  <si>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</si>
  <si>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</si>
  <si>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</si>
  <si>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</si>
  <si>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</si>
  <si>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</si>
  <si>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</si>
  <si>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</si>
  <si>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</si>
  <si>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</si>
  <si>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</si>
  <si>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</si>
  <si>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</si>
  <si>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</si>
  <si>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</si>
  <si>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</si>
  <si>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</si>
  <si>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</si>
  <si>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</si>
  <si>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</si>
  <si>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</si>
  <si>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</si>
  <si>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</si>
  <si>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</si>
  <si>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</si>
  <si>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</si>
  <si>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</si>
  <si>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</si>
  <si>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</si>
  <si>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</si>
  <si>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</si>
  <si>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</si>
  <si>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</si>
  <si>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</si>
  <si>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</si>
  <si>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</si>
  <si>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</si>
  <si>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</si>
  <si>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</si>
  <si>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</si>
  <si>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</si>
  <si>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</si>
  <si>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</si>
  <si>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</si>
  <si>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</si>
  <si>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</si>
  <si>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</si>
  <si>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</si>
  <si>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</si>
  <si>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</si>
  <si>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</si>
  <si>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</si>
  <si>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</si>
  <si>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</si>
  <si>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</si>
  <si>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</si>
  <si>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</si>
  <si>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</si>
  <si>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</si>
  <si>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</si>
  <si>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</si>
  <si>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</si>
  <si>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</si>
  <si>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</si>
  <si>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</si>
  <si>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</si>
  <si>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</si>
  <si>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</si>
  <si>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</si>
  <si>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</si>
  <si>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</si>
  <si>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</si>
  <si>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</si>
  <si>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</si>
  <si>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</si>
  <si>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</si>
  <si>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</si>
  <si>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</si>
  <si>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</si>
  <si>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</si>
  <si>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</si>
  <si>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</si>
  <si>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</si>
  <si>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</si>
  <si>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</si>
  <si>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</si>
  <si>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</si>
  <si>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</si>
  <si>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</si>
  <si>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</si>
  <si>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</si>
  <si>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</si>
  <si>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</si>
  <si>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</si>
  <si>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</si>
  <si>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</si>
  <si>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</si>
  <si>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</si>
  <si>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</si>
  <si>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</si>
  <si>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</si>
  <si>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</si>
  <si>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</si>
  <si>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</si>
  <si>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</si>
  <si>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</si>
  <si>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</si>
  <si>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</si>
  <si>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</si>
  <si>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</si>
  <si>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</si>
  <si>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</si>
  <si>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</si>
  <si>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</si>
  <si>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</si>
  <si>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</si>
  <si>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</si>
  <si>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</si>
  <si>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</si>
  <si>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</si>
  <si>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</si>
  <si>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</si>
  <si>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</si>
  <si>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</si>
  <si>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</si>
  <si>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</si>
  <si>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</si>
  <si>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</si>
  <si>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</si>
  <si>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</si>
  <si>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</si>
  <si>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</si>
  <si>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</si>
  <si>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</si>
  <si>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</si>
  <si>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</si>
  <si>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</si>
  <si>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</si>
  <si>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</si>
  <si>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</si>
  <si>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</si>
  <si>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</si>
  <si>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</si>
  <si>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</si>
  <si>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</si>
  <si>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</si>
  <si>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</si>
  <si>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</si>
  <si>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</si>
  <si>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</si>
  <si>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</si>
  <si>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</si>
  <si>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</si>
  <si>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</si>
  <si>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</si>
  <si>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</si>
  <si>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</si>
  <si>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</si>
  <si>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</si>
  <si>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</si>
  <si>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</si>
  <si>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</si>
  <si>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</si>
  <si>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</si>
  <si>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</si>
  <si>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</si>
  <si>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</si>
  <si>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</si>
  <si>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</si>
  <si>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</si>
  <si>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</si>
  <si>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</si>
  <si>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</si>
  <si>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</si>
  <si>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</si>
  <si>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</si>
  <si>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</si>
  <si>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</si>
  <si>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</si>
  <si>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</si>
  <si>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</si>
  <si>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</si>
  <si>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</si>
  <si>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</si>
  <si>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</si>
  <si>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</si>
  <si>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</si>
  <si>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</si>
  <si>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</si>
  <si>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</si>
  <si>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</si>
  <si>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</si>
  <si>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</si>
  <si>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</si>
  <si>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</si>
  <si>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</si>
  <si>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</si>
  <si>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</si>
  <si>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</si>
  <si>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</si>
  <si>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</si>
  <si>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</si>
  <si>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</si>
  <si>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</si>
  <si>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</si>
  <si>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</si>
  <si>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</si>
  <si>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</si>
  <si>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</si>
  <si>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</si>
  <si>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</si>
  <si>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</si>
  <si>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</si>
  <si>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</si>
  <si>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</si>
  <si>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</si>
  <si>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</si>
  <si>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</si>
  <si>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</si>
  <si>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</si>
  <si>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</si>
  <si>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</si>
  <si>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</si>
  <si>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</si>
  <si>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</si>
  <si>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</si>
  <si>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</si>
  <si>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</si>
  <si>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</si>
  <si>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</si>
  <si>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</si>
  <si>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</si>
  <si>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</si>
  <si>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</si>
  <si>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</si>
  <si>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</si>
  <si>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</si>
  <si>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</si>
  <si>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</si>
  <si>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</si>
  <si>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</si>
  <si>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</si>
  <si>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</si>
  <si>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</si>
  <si>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</si>
  <si>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</si>
  <si>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</si>
  <si>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</si>
  <si>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</si>
  <si>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</si>
  <si>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</si>
  <si>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</si>
  <si>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</si>
  <si>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</si>
  <si>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</si>
  <si>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</si>
  <si>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</si>
  <si>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</si>
  <si>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</si>
  <si>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</si>
  <si>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</si>
  <si>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</si>
  <si>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</si>
  <si>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</si>
  <si>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</si>
  <si>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</si>
  <si>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</si>
  <si>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</si>
  <si>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</si>
  <si>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</si>
  <si>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</si>
  <si>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</si>
  <si>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</si>
  <si>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</si>
  <si>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</si>
  <si>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</si>
  <si>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</si>
  <si>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</si>
  <si>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</si>
  <si>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</si>
  <si>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</si>
  <si>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</si>
  <si>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</si>
  <si>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</si>
  <si>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</si>
  <si>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</si>
  <si>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</si>
  <si>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</si>
  <si>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</si>
  <si>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</si>
  <si>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</si>
  <si>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</si>
  <si>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</si>
  <si>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</si>
  <si>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</si>
  <si>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</si>
  <si>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</si>
  <si>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</si>
  <si>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</si>
  <si>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</si>
  <si>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</si>
  <si>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</si>
  <si>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</si>
  <si>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</si>
  <si>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</si>
  <si>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</si>
  <si>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</si>
  <si>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</si>
  <si>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</si>
  <si>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</si>
  <si>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</si>
  <si>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</si>
  <si>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</si>
  <si>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</si>
  <si>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</si>
  <si>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</si>
  <si>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</si>
  <si>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</si>
  <si>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</si>
  <si>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</si>
  <si>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</si>
  <si>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</si>
  <si>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</si>
  <si>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</si>
  <si>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</si>
  <si>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</si>
  <si>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</si>
  <si>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</si>
  <si>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</si>
  <si>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</si>
  <si>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</si>
  <si>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</si>
  <si>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</si>
  <si>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</si>
  <si>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</si>
  <si>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</si>
  <si>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</si>
  <si>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</si>
  <si>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</si>
  <si>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</si>
  <si>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</si>
  <si>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</si>
  <si>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</si>
  <si>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</si>
  <si>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</si>
  <si>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</si>
  <si>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</si>
  <si>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</si>
  <si>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</si>
  <si>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</si>
  <si>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</si>
  <si>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</si>
  <si>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</si>
  <si>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</si>
  <si>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</si>
  <si>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</si>
  <si>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</si>
  <si>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</si>
  <si>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</si>
  <si>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</si>
  <si>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</si>
  <si>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</si>
  <si>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</si>
  <si>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</si>
  <si>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</si>
  <si>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</si>
  <si>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</si>
  <si>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</si>
  <si>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</si>
  <si>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</si>
  <si>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</si>
  <si>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</si>
  <si>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</si>
  <si>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</si>
  <si>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</si>
  <si>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</si>
  <si>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</si>
  <si>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</si>
  <si>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</si>
  <si>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</si>
  <si>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</si>
  <si>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</si>
  <si>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</si>
  <si>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</si>
  <si>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</si>
  <si>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</si>
  <si>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</si>
  <si>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</si>
  <si>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</si>
  <si>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</si>
  <si>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</si>
  <si>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</si>
  <si>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</si>
  <si>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</si>
  <si>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</si>
  <si>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</si>
  <si>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</si>
  <si>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</si>
  <si>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</si>
  <si>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</si>
  <si>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</si>
  <si>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</si>
  <si>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</si>
  <si>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</si>
  <si>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</si>
  <si>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</si>
  <si>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</si>
  <si>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</si>
  <si>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</si>
  <si>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</si>
  <si>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</si>
  <si>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</si>
  <si>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</si>
  <si>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</si>
  <si>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</si>
  <si>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</si>
  <si>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</si>
  <si>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</si>
  <si>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</si>
  <si>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</si>
  <si>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</si>
  <si>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</si>
  <si>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</si>
  <si>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</si>
  <si>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</si>
  <si>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</si>
  <si>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</si>
  <si>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</si>
  <si>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</si>
  <si>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</si>
  <si>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</si>
  <si>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</si>
  <si>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</si>
  <si>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</si>
  <si>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</si>
  <si>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</si>
  <si>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</si>
  <si>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</si>
  <si>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</si>
  <si>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</si>
  <si>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</si>
  <si>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</si>
  <si>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</si>
  <si>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</si>
  <si>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</si>
  <si>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</si>
  <si>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</si>
  <si>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</si>
  <si>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</si>
  <si>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</si>
  <si>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</si>
  <si>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</si>
  <si>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</si>
  <si>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</si>
  <si>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</si>
  <si>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</si>
  <si>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</si>
  <si>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</si>
  <si>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</si>
  <si>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</si>
  <si>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</si>
  <si>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</si>
  <si>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</si>
  <si>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</si>
  <si>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</si>
  <si>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</si>
  <si>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</si>
  <si>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</si>
  <si>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</si>
  <si>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</si>
  <si>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</si>
  <si>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</si>
  <si>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</si>
  <si>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</si>
  <si>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</si>
  <si>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</si>
  <si>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</si>
  <si>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</si>
  <si>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</si>
  <si>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</si>
  <si>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</si>
  <si>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</si>
  <si>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</si>
  <si>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</si>
  <si>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</si>
  <si>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</si>
  <si>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</si>
  <si>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</si>
  <si>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</si>
  <si>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</si>
  <si>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</si>
  <si>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</si>
  <si>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</si>
  <si>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</si>
  <si>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</si>
  <si>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</si>
  <si>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</si>
  <si>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</si>
  <si>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</si>
  <si>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</si>
  <si>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</si>
  <si>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</si>
  <si>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</si>
  <si>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</si>
  <si>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</si>
  <si>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</si>
  <si>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</si>
  <si>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</si>
  <si>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</si>
  <si>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</si>
  <si>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</si>
  <si>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</si>
  <si>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</si>
  <si>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</si>
  <si>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</si>
  <si>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</si>
  <si>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</si>
  <si>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</si>
  <si>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</si>
  <si>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</si>
  <si>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</si>
  <si>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</si>
  <si>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</si>
  <si>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</si>
  <si>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</si>
  <si>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</si>
  <si>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</si>
  <si>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</si>
  <si>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</si>
  <si>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</si>
  <si>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</si>
  <si>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</si>
  <si>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</si>
  <si>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</si>
  <si>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</si>
  <si>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</si>
  <si>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</si>
  <si>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</si>
  <si>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</si>
  <si>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</si>
  <si>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</si>
  <si>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</si>
  <si>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</si>
  <si>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</si>
  <si>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</si>
  <si>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</si>
  <si>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</si>
  <si>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</si>
  <si>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</si>
  <si>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</si>
  <si>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</si>
  <si>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</si>
  <si>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</si>
  <si>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</si>
  <si>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</si>
  <si>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</si>
  <si>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</si>
  <si>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</si>
  <si>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</si>
  <si>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</si>
  <si>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</si>
  <si>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</si>
  <si>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</si>
  <si>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</si>
  <si>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</si>
  <si>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</si>
  <si>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</si>
  <si>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</si>
  <si>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</si>
  <si>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</si>
  <si>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</si>
  <si>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</si>
  <si>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</si>
  <si>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</si>
  <si>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</si>
  <si>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</si>
  <si>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</si>
  <si>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</si>
  <si>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</si>
  <si>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</si>
  <si>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</si>
  <si>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</si>
  <si>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</si>
  <si>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</si>
  <si>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</si>
  <si>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</si>
  <si>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</si>
  <si>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</si>
  <si>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</si>
  <si>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</si>
  <si>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</si>
  <si>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</si>
  <si>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</si>
  <si>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</si>
  <si>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</si>
  <si>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</si>
  <si>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</si>
  <si>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</si>
  <si>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</si>
  <si>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</si>
  <si>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</si>
  <si>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</si>
  <si>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</si>
  <si>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</si>
  <si>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</si>
  <si>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</si>
  <si>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</si>
  <si>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</si>
  <si>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</si>
  <si>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</si>
  <si>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</si>
  <si>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</si>
  <si>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</si>
  <si>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</si>
  <si>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</si>
  <si>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</si>
  <si>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</si>
  <si>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</si>
  <si>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</si>
  <si>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</si>
  <si>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</si>
  <si>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</si>
  <si>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</si>
  <si>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</si>
  <si>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</si>
  <si>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</si>
  <si>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</si>
  <si>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</si>
  <si>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</si>
  <si>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</si>
  <si>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</si>
  <si>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</si>
  <si>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</si>
  <si>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</si>
  <si>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</si>
  <si>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</si>
  <si>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</si>
  <si>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</si>
  <si>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</si>
  <si>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</si>
  <si>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</si>
  <si>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</si>
  <si>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</si>
  <si>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</si>
  <si>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</si>
  <si>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</si>
  <si>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</si>
  <si>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</si>
  <si>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</si>
  <si>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</si>
  <si>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</si>
  <si>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</si>
  <si>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</si>
  <si>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</si>
  <si>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</si>
  <si>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</si>
  <si>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</si>
  <si>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</si>
  <si>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</si>
  <si>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</si>
  <si>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</si>
  <si>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</si>
  <si>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</si>
  <si>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</si>
  <si>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</si>
  <si>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</si>
  <si>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</si>
  <si>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</si>
  <si>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</si>
  <si>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</si>
  <si>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</si>
  <si>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</si>
  <si>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</si>
  <si>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</si>
  <si>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</si>
  <si>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</si>
  <si>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</si>
  <si>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</si>
  <si>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</si>
  <si>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</si>
  <si>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</si>
  <si>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</si>
  <si>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</si>
  <si>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</si>
  <si>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</si>
  <si>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</si>
  <si>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</si>
  <si>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</si>
  <si>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</si>
  <si>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</si>
  <si>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</si>
  <si>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</si>
  <si>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</si>
  <si>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</si>
  <si>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</si>
  <si>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</si>
  <si>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</si>
  <si>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</si>
  <si>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</si>
  <si>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</si>
  <si>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</si>
  <si>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</si>
  <si>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</si>
  <si>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</si>
  <si>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</si>
  <si>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</si>
  <si>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</si>
  <si>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</si>
  <si>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</si>
  <si>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</si>
  <si>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</si>
  <si>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</si>
  <si>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</si>
  <si>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</si>
  <si>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</si>
  <si>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</si>
  <si>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</si>
  <si>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</si>
  <si>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</si>
  <si>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</si>
  <si>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</si>
  <si>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</si>
  <si>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</si>
  <si>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</si>
  <si>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</si>
  <si>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</si>
  <si>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</si>
  <si>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</si>
  <si>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</si>
  <si>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</si>
  <si>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</si>
  <si>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</si>
  <si>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</si>
  <si>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</si>
  <si>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</si>
  <si>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</si>
  <si>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</si>
  <si>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</si>
  <si>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</si>
  <si>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</si>
  <si>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</si>
  <si>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</si>
  <si>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</si>
  <si>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</si>
  <si>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</si>
  <si>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</si>
  <si>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</si>
  <si>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</si>
  <si>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</si>
  <si>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</si>
  <si>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</si>
  <si>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</si>
  <si>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</si>
  <si>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</si>
  <si>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</si>
  <si>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</si>
  <si>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</si>
  <si>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</si>
  <si>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</si>
  <si>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</si>
  <si>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</si>
  <si>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</si>
  <si>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</si>
  <si>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</si>
  <si>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</si>
  <si>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</si>
  <si>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</si>
  <si>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</si>
  <si>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</si>
  <si>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</si>
  <si>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</si>
  <si>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</si>
  <si>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</si>
  <si>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</si>
  <si>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</si>
  <si>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</si>
  <si>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</si>
  <si>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</si>
  <si>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</si>
  <si>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</si>
  <si>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</si>
  <si>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</si>
  <si>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</si>
  <si>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</si>
  <si>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</si>
  <si>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</si>
  <si>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</si>
  <si>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</si>
  <si>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</si>
  <si>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</si>
  <si>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</si>
  <si>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</si>
  <si>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</si>
  <si>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</si>
  <si>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</si>
  <si>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</si>
  <si>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</si>
  <si>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</si>
  <si>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</si>
  <si>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</si>
  <si>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</si>
  <si>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</si>
  <si>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</si>
  <si>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</si>
  <si>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</si>
  <si>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</si>
  <si>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</si>
  <si>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</si>
  <si>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</si>
  <si>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</si>
  <si>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</si>
  <si>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</si>
  <si>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</si>
  <si>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</si>
  <si>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</si>
  <si>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</si>
  <si>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</si>
  <si>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</si>
  <si>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</si>
  <si>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</si>
  <si>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</si>
  <si>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</si>
  <si>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</si>
  <si>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</si>
  <si>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</si>
  <si>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</si>
  <si>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</si>
  <si>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</si>
  <si>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</si>
  <si>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</si>
  <si>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</si>
  <si>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</si>
  <si>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</si>
  <si>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</si>
  <si>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</si>
  <si>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</si>
  <si>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</si>
  <si>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</si>
  <si>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</si>
  <si>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</si>
  <si>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</si>
  <si>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</si>
  <si>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</si>
  <si>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</si>
  <si>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</si>
  <si>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</si>
  <si>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</si>
  <si>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</si>
  <si>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</si>
  <si>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</si>
  <si>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</si>
  <si>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</si>
  <si>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</si>
  <si>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</si>
  <si>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</si>
  <si>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</si>
  <si>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</si>
  <si>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</si>
  <si>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</si>
  <si>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</si>
  <si>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</si>
  <si>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</si>
  <si>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</si>
  <si>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</si>
  <si>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</si>
  <si>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</si>
  <si>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</si>
  <si>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</si>
  <si>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</si>
  <si>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</si>
  <si>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</si>
  <si>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</si>
  <si>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</si>
  <si>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</si>
  <si>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</si>
  <si>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</si>
  <si>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</si>
  <si>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</si>
  <si>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</si>
  <si>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</si>
  <si>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</si>
  <si>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</si>
  <si>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</si>
  <si>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</si>
  <si>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</si>
  <si>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</si>
  <si>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</si>
  <si>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</si>
  <si>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</si>
  <si>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</si>
  <si>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</si>
  <si>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</si>
  <si>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</si>
  <si>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</si>
  <si>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</si>
  <si>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</si>
  <si>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</si>
  <si>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</si>
  <si>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</si>
  <si>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</si>
  <si>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</si>
  <si>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</si>
  <si>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</si>
  <si>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</si>
  <si>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</si>
  <si>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</si>
  <si>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</si>
  <si>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</si>
  <si>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</si>
  <si>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</si>
  <si>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</si>
  <si>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</si>
  <si>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</si>
  <si>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</si>
  <si>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</si>
  <si>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</si>
  <si>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</si>
  <si>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</si>
  <si>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</si>
  <si>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</si>
  <si>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</si>
  <si>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</si>
  <si>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</si>
  <si>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</si>
  <si>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</si>
  <si>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</si>
  <si>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</si>
  <si>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</si>
  <si>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</si>
  <si>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</si>
  <si>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</si>
  <si>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</si>
  <si>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</si>
  <si>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</si>
  <si>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</si>
  <si>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</si>
  <si>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</si>
  <si>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</si>
  <si>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</si>
  <si>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</si>
  <si>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</si>
  <si>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</si>
  <si>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</si>
  <si>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</si>
  <si>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</si>
  <si>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</si>
  <si>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</si>
  <si>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</si>
  <si>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</si>
  <si>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</si>
  <si>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</si>
  <si>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</si>
  <si>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</si>
  <si>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</si>
  <si>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</si>
  <si>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</si>
  <si>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</si>
  <si>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</si>
  <si>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</si>
  <si>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</si>
  <si>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</si>
  <si>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</si>
  <si>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</si>
  <si>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</si>
  <si>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</si>
  <si>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</si>
  <si>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</si>
  <si>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</si>
  <si>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</si>
  <si>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</si>
  <si>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</si>
  <si>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</si>
  <si>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</si>
  <si>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</si>
  <si>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</si>
  <si>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</si>
  <si>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</si>
  <si>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</si>
  <si>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</si>
  <si>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</si>
  <si>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</si>
  <si>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</si>
  <si>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</si>
  <si>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</si>
  <si>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</si>
  <si>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</si>
  <si>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</si>
  <si>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</si>
  <si>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</si>
  <si>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</si>
  <si>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</si>
  <si>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</si>
  <si>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</si>
  <si>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</si>
  <si>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</si>
  <si>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</si>
  <si>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</si>
  <si>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</si>
  <si>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</si>
  <si>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</si>
  <si>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</si>
  <si>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</si>
  <si>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</si>
  <si>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</si>
  <si>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</si>
  <si>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</si>
  <si>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</si>
  <si>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</si>
  <si>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</si>
  <si>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</si>
  <si>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</si>
  <si>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</si>
  <si>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</si>
  <si>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</si>
  <si>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</si>
  <si>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</si>
  <si>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</si>
  <si>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</si>
  <si>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</si>
  <si>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</si>
  <si>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</si>
  <si>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</si>
  <si>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</si>
  <si>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</si>
  <si>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</si>
  <si>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</si>
  <si>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</si>
  <si>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</si>
  <si>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</si>
  <si>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</si>
  <si>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</si>
  <si>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</si>
  <si>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</si>
  <si>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</si>
  <si>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</si>
  <si>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</si>
  <si>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</si>
  <si>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</si>
  <si>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</si>
  <si>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</si>
  <si>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</si>
  <si>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</si>
  <si>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</si>
  <si>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</si>
  <si>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</si>
  <si>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</si>
  <si>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</si>
  <si>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</si>
  <si>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</si>
  <si>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</si>
  <si>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</si>
  <si>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</si>
  <si>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</si>
  <si>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</si>
  <si>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</si>
  <si>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</si>
  <si>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</si>
  <si>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</si>
  <si>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</si>
  <si>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</si>
  <si>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</si>
  <si>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</si>
  <si>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</si>
  <si>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</si>
  <si>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</si>
  <si>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</si>
  <si>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</si>
  <si>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</si>
  <si>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</si>
  <si>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</si>
  <si>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</si>
  <si>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</si>
  <si>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</si>
  <si>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</si>
  <si>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</si>
  <si>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</si>
  <si>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</si>
  <si>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</si>
  <si>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</si>
  <si>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</si>
  <si>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</si>
  <si>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</si>
  <si>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</si>
  <si>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</si>
  <si>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</si>
  <si>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</si>
  <si>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</si>
  <si>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</si>
  <si>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</si>
  <si>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</si>
  <si>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</si>
  <si>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</si>
  <si>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</si>
  <si>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</si>
  <si>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</si>
  <si>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</si>
  <si>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</si>
  <si>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</si>
  <si>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</si>
  <si>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</si>
  <si>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</si>
  <si>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</si>
  <si>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</si>
  <si>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</si>
  <si>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</si>
  <si>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</si>
  <si>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</si>
  <si>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</si>
  <si>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</si>
  <si>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</si>
  <si>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</si>
  <si>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</si>
  <si>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</si>
  <si>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</si>
  <si>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</si>
  <si>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</si>
  <si>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</si>
  <si>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</si>
  <si>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</si>
  <si>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</si>
  <si>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</si>
  <si>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</si>
  <si>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</si>
  <si>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</si>
  <si>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</si>
  <si>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</si>
  <si>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</si>
  <si>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</si>
  <si>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</si>
  <si>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</si>
  <si>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</si>
  <si>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</si>
  <si>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</si>
  <si>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</si>
  <si>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</si>
  <si>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</si>
  <si>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</si>
  <si>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</si>
  <si>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</si>
  <si>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</si>
  <si>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</si>
  <si>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</si>
  <si>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</si>
  <si>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</si>
  <si>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</si>
  <si>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</si>
  <si>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</si>
  <si>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</si>
  <si>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</si>
  <si>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</si>
  <si>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</si>
  <si>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</si>
  <si>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</si>
  <si>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</si>
  <si>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</si>
  <si>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</si>
  <si>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</si>
  <si>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</si>
  <si>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</si>
  <si>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</si>
  <si>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</si>
  <si>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</si>
  <si>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</si>
  <si>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</si>
  <si>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</si>
  <si>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</si>
  <si>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</si>
  <si>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</si>
  <si>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</si>
  <si>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</si>
  <si>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</si>
  <si>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</si>
  <si>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</si>
  <si>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</si>
  <si>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</si>
  <si>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</si>
  <si>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</si>
  <si>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</si>
  <si>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</si>
  <si>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</si>
  <si>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</si>
  <si>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</si>
  <si>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</si>
  <si>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</si>
  <si>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</si>
  <si>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</si>
  <si>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</si>
  <si>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</si>
  <si>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</si>
  <si>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</si>
  <si>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</si>
  <si>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</si>
  <si>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</si>
  <si>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</si>
  <si>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</si>
  <si>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</si>
  <si>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</si>
  <si>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</si>
  <si>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</si>
  <si>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</si>
  <si>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</si>
  <si>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</si>
  <si>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</si>
  <si>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</si>
  <si>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</si>
  <si>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</si>
  <si>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</si>
  <si>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</si>
  <si>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</si>
  <si>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</si>
  <si>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</si>
  <si>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</si>
  <si>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</si>
  <si>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</si>
  <si>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</si>
  <si>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</si>
  <si>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</si>
  <si>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</si>
  <si>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</si>
  <si>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</si>
  <si>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</si>
  <si>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</si>
  <si>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</si>
  <si>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</si>
  <si>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</si>
  <si>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</si>
  <si>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</si>
  <si>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</si>
  <si>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</si>
  <si>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</si>
  <si>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</si>
  <si>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</si>
  <si>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</si>
  <si>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</si>
  <si>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</si>
  <si>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</si>
  <si>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</si>
  <si>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</si>
  <si>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</si>
  <si>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</si>
  <si>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</si>
  <si>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</si>
  <si>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</si>
  <si>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</si>
  <si>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</si>
  <si>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</si>
  <si>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</si>
  <si>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</si>
  <si>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</si>
  <si>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</si>
  <si>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</si>
  <si>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</si>
  <si>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</si>
  <si>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</si>
  <si>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</si>
  <si>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</si>
  <si>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</si>
  <si>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</si>
  <si>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</si>
  <si>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</si>
  <si>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</si>
  <si>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</si>
  <si>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</si>
  <si>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</si>
  <si>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</si>
  <si>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</si>
  <si>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</si>
  <si>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</si>
  <si>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</si>
  <si>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</si>
  <si>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</si>
  <si>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</si>
  <si>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</si>
  <si>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</si>
  <si>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</si>
  <si>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</si>
  <si>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</si>
  <si>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</si>
  <si>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</si>
  <si>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</si>
  <si>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</si>
  <si>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</si>
  <si>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</si>
  <si>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</si>
  <si>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</si>
  <si>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</si>
  <si>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</si>
  <si>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</si>
  <si>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</si>
  <si>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</si>
  <si>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</si>
  <si>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</si>
  <si>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</si>
  <si>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</si>
  <si>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</si>
  <si>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</si>
  <si>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</si>
  <si>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</si>
  <si>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</si>
  <si>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</si>
  <si>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</si>
  <si>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</si>
  <si>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</si>
  <si>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</si>
  <si>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</si>
  <si>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</si>
  <si>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</si>
  <si>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</si>
  <si>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</si>
  <si>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</si>
  <si>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</si>
  <si>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</si>
  <si>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</si>
  <si>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</si>
  <si>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</si>
  <si>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</si>
  <si>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</si>
  <si>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</si>
  <si>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</si>
  <si>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</si>
  <si>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</si>
  <si>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</si>
  <si>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</si>
  <si>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</si>
  <si>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</si>
  <si>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</si>
  <si>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</si>
  <si>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</si>
  <si>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</si>
  <si>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</si>
  <si>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</si>
  <si>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</si>
  <si>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</si>
  <si>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</si>
  <si>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</si>
  <si>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</si>
  <si>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</si>
  <si>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</si>
  <si>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</si>
  <si>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</si>
  <si>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</si>
  <si>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</si>
  <si>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</si>
  <si>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</si>
  <si>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</si>
  <si>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</si>
  <si>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</si>
  <si>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</si>
  <si>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</si>
  <si>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</si>
  <si>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</si>
  <si>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</si>
  <si>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</si>
  <si>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</si>
  <si>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</si>
  <si>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</si>
  <si>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</si>
  <si>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</si>
  <si>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</si>
  <si>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</si>
  <si>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</si>
  <si>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</si>
  <si>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</si>
  <si>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</si>
  <si>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</si>
  <si>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</si>
  <si>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</si>
  <si>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</si>
  <si>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</si>
  <si>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</si>
  <si>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</si>
  <si>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</si>
  <si>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</si>
  <si>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</si>
  <si>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</si>
  <si>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</si>
  <si>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</si>
  <si>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</si>
  <si>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</si>
  <si>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</si>
  <si>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</si>
  <si>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</si>
  <si>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</si>
  <si>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</si>
  <si>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</si>
  <si>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</si>
  <si>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</si>
  <si>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</si>
  <si>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</si>
  <si>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</si>
  <si>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</si>
  <si>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</si>
  <si>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</si>
  <si>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</si>
  <si>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</si>
  <si>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</si>
  <si>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</si>
  <si>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</si>
  <si>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</si>
  <si>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</si>
  <si>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</si>
  <si>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</si>
  <si>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</si>
  <si>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</si>
  <si>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</si>
  <si>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</si>
  <si>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</si>
  <si>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</si>
  <si>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</si>
  <si>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</si>
  <si>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</si>
  <si>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</si>
  <si>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</si>
  <si>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</si>
  <si>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</si>
  <si>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</si>
  <si>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</si>
  <si>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</si>
  <si>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</si>
  <si>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</si>
  <si>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</si>
  <si>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</si>
  <si>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</si>
  <si>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</si>
  <si>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</si>
  <si>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</si>
  <si>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</si>
  <si>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</si>
  <si>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</si>
  <si>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</si>
  <si>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</si>
  <si>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</si>
  <si>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</si>
  <si>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</si>
  <si>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</si>
  <si>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</si>
  <si>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</si>
  <si>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</si>
  <si>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</si>
  <si>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</si>
  <si>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</si>
  <si>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</si>
  <si>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</si>
  <si>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</si>
  <si>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</si>
  <si>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</si>
  <si>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</si>
  <si>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</si>
  <si>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</si>
  <si>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</si>
  <si>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</si>
  <si>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</si>
  <si>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</si>
  <si>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</si>
  <si>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</si>
  <si>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</si>
  <si>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</si>
  <si>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</si>
  <si>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</si>
  <si>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</si>
  <si>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</si>
  <si>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</si>
  <si>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</si>
  <si>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</si>
  <si>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</si>
  <si>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</si>
  <si>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</si>
  <si>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</si>
  <si>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</si>
  <si>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</si>
  <si>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</si>
  <si>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</si>
  <si>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</si>
  <si>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</si>
  <si>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</si>
  <si>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</si>
  <si>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</si>
  <si>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</si>
  <si>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</si>
  <si>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</si>
  <si>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</si>
  <si>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</si>
  <si>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</si>
  <si>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</si>
  <si>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</si>
  <si>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</si>
  <si>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</si>
  <si>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</si>
  <si>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</si>
  <si>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</si>
  <si>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</si>
  <si>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</si>
  <si>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</si>
  <si>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</si>
  <si>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</si>
  <si>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</si>
  <si>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</si>
  <si>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</si>
  <si>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</si>
  <si>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</si>
  <si>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</si>
  <si>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</si>
  <si>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</si>
  <si>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</si>
  <si>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</si>
  <si>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</si>
  <si>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</si>
  <si>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</si>
  <si>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</si>
  <si>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</si>
  <si>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</si>
  <si>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</si>
  <si>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</si>
  <si>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</si>
  <si>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</si>
  <si>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</si>
  <si>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</si>
  <si>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</si>
  <si>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</si>
  <si>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</si>
  <si>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</si>
  <si>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</si>
  <si>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</si>
  <si>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</si>
  <si>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</si>
  <si>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</si>
  <si>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</si>
  <si>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</si>
  <si>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</si>
  <si>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</si>
  <si>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</si>
  <si>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</si>
  <si>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</si>
  <si>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</si>
  <si>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</si>
  <si>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</si>
  <si>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</si>
  <si>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</si>
  <si>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</si>
  <si>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</si>
  <si>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</si>
  <si>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</si>
  <si>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</si>
  <si>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</si>
  <si>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</si>
  <si>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</si>
  <si>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</si>
  <si>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</si>
  <si>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</si>
  <si>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</si>
  <si>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</si>
  <si>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</si>
  <si>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</si>
  <si>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</si>
  <si>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</si>
  <si>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</si>
  <si>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</si>
  <si>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</si>
  <si>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</si>
  <si>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</si>
  <si>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</si>
  <si>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</si>
  <si>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</si>
  <si>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</si>
  <si>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</si>
  <si>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</si>
  <si>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</si>
  <si>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</si>
  <si>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</si>
  <si>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</si>
  <si>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</si>
  <si>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</si>
  <si>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</si>
  <si>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</si>
  <si>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</si>
  <si>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</si>
  <si>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</si>
  <si>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</si>
  <si>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</si>
  <si>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</si>
  <si>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</si>
  <si>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</si>
  <si>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</si>
  <si>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</si>
  <si>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</si>
  <si>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</si>
  <si>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</si>
  <si>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</si>
  <si>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</si>
  <si>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</si>
  <si>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</si>
  <si>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</si>
  <si>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</si>
  <si>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</si>
  <si>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</si>
  <si>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</si>
  <si>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</si>
  <si>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</si>
  <si>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</si>
  <si>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</si>
  <si>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</si>
  <si>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</si>
  <si>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</si>
  <si>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</si>
  <si>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</si>
  <si>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</si>
  <si>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</si>
  <si>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</si>
  <si>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</si>
  <si>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</si>
  <si>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</si>
  <si>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</si>
  <si>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</si>
  <si>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</si>
  <si>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</si>
  <si>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</si>
  <si>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</si>
  <si>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</si>
  <si>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</si>
  <si>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</si>
  <si>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</si>
  <si>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</si>
  <si>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</si>
  <si>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</si>
  <si>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</si>
  <si>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</si>
  <si>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</si>
  <si>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</si>
  <si>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</si>
  <si>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</si>
  <si>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</si>
  <si>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</si>
  <si>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</si>
  <si>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</si>
  <si>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</si>
  <si>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</si>
  <si>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</si>
  <si>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</si>
  <si>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</si>
  <si>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</si>
  <si>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</si>
  <si>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</si>
  <si>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</si>
  <si>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</si>
  <si>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</si>
  <si>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</si>
  <si>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</si>
  <si>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</si>
  <si>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</si>
  <si>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</si>
  <si>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</si>
  <si>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</si>
  <si>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</si>
  <si>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</si>
  <si>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</si>
  <si>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</si>
  <si>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</si>
  <si>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</si>
  <si>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</si>
  <si>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</si>
  <si>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</si>
  <si>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</si>
  <si>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</si>
  <si>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</si>
  <si>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</si>
  <si>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</si>
  <si>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</si>
  <si>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</si>
  <si>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</si>
  <si>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</si>
  <si>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</si>
  <si>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</si>
  <si>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</si>
  <si>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</si>
  <si>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</si>
  <si>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</si>
  <si>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</si>
  <si>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</si>
  <si>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</si>
  <si>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</si>
  <si>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</si>
  <si>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</si>
  <si>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</si>
  <si>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</si>
  <si>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</si>
  <si>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</si>
  <si>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</si>
  <si>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</si>
  <si>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</si>
  <si>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</si>
  <si>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</si>
  <si>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</si>
  <si>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</si>
  <si>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</si>
  <si>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</si>
  <si>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</si>
  <si>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</si>
  <si>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</si>
  <si>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</si>
  <si>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</si>
  <si>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</si>
  <si>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</si>
  <si>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</si>
  <si>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</si>
  <si>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</si>
  <si>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</si>
  <si>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</si>
  <si>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</si>
  <si>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</si>
  <si>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</si>
  <si>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</si>
  <si>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</si>
  <si>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</si>
  <si>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</si>
  <si>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</si>
  <si>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</si>
  <si>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</si>
  <si>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</si>
  <si>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</si>
  <si>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</si>
  <si>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</si>
  <si>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</si>
  <si>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</si>
  <si>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</si>
  <si>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</si>
  <si>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</si>
  <si>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</si>
  <si>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</si>
  <si>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</si>
  <si>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</si>
  <si>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</si>
  <si>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</si>
  <si>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</si>
  <si>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</si>
  <si>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</si>
  <si>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</si>
  <si>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</si>
  <si>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</si>
  <si>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</si>
  <si>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</si>
  <si>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</si>
  <si>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</si>
  <si>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</si>
  <si>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</si>
  <si>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</si>
  <si>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</si>
  <si>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</si>
  <si>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</si>
  <si>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</si>
  <si>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</si>
  <si>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</si>
  <si>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</si>
  <si>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</si>
  <si>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</si>
  <si>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</si>
  <si>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</si>
  <si>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</si>
  <si>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</si>
  <si>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</si>
  <si>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</si>
  <si>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</si>
  <si>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</si>
  <si>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</si>
  <si>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</si>
  <si>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</si>
  <si>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</si>
  <si>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</si>
  <si>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</si>
  <si>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</si>
  <si>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</si>
  <si>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</si>
  <si>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</si>
  <si>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</si>
  <si>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</si>
  <si>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</si>
  <si>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</si>
  <si>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</si>
  <si>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</si>
  <si>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</si>
  <si>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</si>
  <si>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</si>
  <si>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</si>
  <si>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</si>
  <si>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</si>
  <si>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</si>
  <si>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</si>
  <si>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</si>
  <si>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</si>
  <si>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</si>
  <si>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</si>
  <si>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</si>
  <si>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</si>
  <si>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</si>
  <si>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</si>
  <si>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</si>
  <si>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</si>
  <si>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</si>
  <si>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</si>
  <si>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</si>
  <si>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</si>
  <si>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</si>
  <si>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</si>
  <si>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</si>
  <si>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</si>
  <si>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</si>
  <si>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</si>
  <si>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</si>
  <si>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</si>
  <si>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</si>
  <si>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</si>
  <si>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</si>
  <si>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</si>
  <si>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</si>
  <si>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</si>
  <si>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</si>
  <si>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</si>
  <si>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</si>
  <si>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</si>
  <si>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</si>
  <si>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</si>
  <si>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</si>
  <si>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</si>
  <si>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</si>
  <si>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</si>
  <si>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</si>
  <si>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</si>
  <si>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</si>
  <si>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</si>
  <si>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</si>
  <si>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</si>
  <si>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</si>
  <si>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</si>
  <si>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</si>
  <si>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</si>
  <si>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</si>
  <si>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</si>
  <si>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</si>
  <si>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</si>
  <si>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</si>
  <si>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</si>
  <si>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</si>
  <si>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</si>
  <si>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</si>
  <si>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</si>
  <si>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</si>
  <si>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</si>
  <si>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</si>
  <si>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</si>
  <si>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</si>
  <si>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</si>
  <si>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</si>
  <si>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</si>
  <si>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</si>
  <si>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</si>
  <si>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</si>
  <si>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</si>
  <si>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</si>
  <si>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</si>
  <si>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</si>
  <si>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</si>
  <si>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</si>
  <si>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</si>
  <si>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</si>
  <si>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</si>
  <si>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</si>
  <si>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</si>
  <si>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</si>
  <si>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</si>
  <si>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</si>
  <si>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</si>
  <si>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</si>
  <si>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</si>
  <si>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</si>
  <si>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</si>
  <si>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</si>
  <si>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</si>
  <si>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</si>
  <si>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</si>
  <si>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</si>
  <si>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</si>
  <si>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</si>
  <si>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</si>
  <si>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</si>
  <si>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</si>
  <si>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</si>
  <si>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</si>
  <si>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</si>
  <si>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</si>
  <si>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</si>
  <si>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</si>
  <si>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</si>
  <si>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</si>
  <si>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</si>
  <si>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</si>
  <si>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</si>
  <si>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</si>
  <si>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</si>
  <si>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</si>
  <si>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</si>
  <si>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</si>
  <si>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</si>
  <si>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</si>
  <si>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</si>
  <si>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</si>
  <si>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</si>
  <si>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</si>
  <si>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</si>
  <si>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</si>
  <si>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</si>
  <si>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</si>
  <si>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</si>
  <si>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</si>
  <si>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</si>
  <si>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</si>
  <si>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</si>
  <si>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</si>
  <si>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</si>
  <si>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</si>
  <si>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</si>
  <si>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</si>
  <si>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</si>
  <si>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</si>
  <si>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</si>
  <si>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</si>
  <si>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</si>
  <si>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</si>
  <si>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</si>
  <si>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</si>
  <si>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</si>
  <si>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</si>
  <si>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</si>
  <si>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</si>
  <si>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</si>
  <si>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</si>
  <si>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</si>
  <si>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</si>
  <si>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</si>
  <si>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</si>
  <si>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</si>
  <si>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</si>
  <si>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</si>
  <si>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</si>
  <si>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</si>
  <si>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</si>
  <si>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</si>
  <si>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</si>
  <si>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</si>
  <si>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</si>
  <si>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</si>
  <si>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</si>
  <si>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</si>
  <si>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</si>
  <si>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</si>
  <si>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</si>
  <si>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</si>
  <si>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</si>
  <si>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</si>
  <si>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</si>
  <si>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</si>
  <si>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</si>
  <si>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</si>
  <si>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</si>
  <si>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</si>
  <si>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</si>
  <si>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</si>
  <si>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</si>
  <si>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</si>
  <si>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</si>
  <si>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</si>
  <si>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</si>
  <si>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</si>
  <si>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</si>
  <si>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</si>
  <si>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</si>
  <si>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</si>
  <si>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</si>
  <si>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</si>
  <si>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</si>
  <si>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</si>
  <si>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</si>
  <si>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</si>
  <si>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</si>
  <si>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</si>
  <si>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</si>
  <si>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</si>
  <si>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</si>
  <si>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</si>
  <si>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</si>
  <si>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</si>
  <si>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</si>
  <si>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</si>
  <si>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</si>
  <si>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</si>
  <si>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</si>
  <si>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</si>
  <si>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</si>
  <si>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</si>
  <si>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</si>
  <si>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</si>
  <si>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</si>
  <si>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</si>
  <si>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</si>
  <si>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</si>
  <si>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</si>
  <si>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</si>
  <si>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</si>
  <si>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</si>
  <si>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</si>
  <si>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</si>
  <si>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</si>
  <si>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</si>
  <si>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</si>
  <si>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</si>
  <si>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</si>
  <si>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</si>
  <si>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</si>
  <si>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</si>
  <si>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</si>
  <si>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</si>
  <si>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</si>
  <si>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</si>
  <si>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</si>
  <si>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</si>
  <si>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</si>
  <si>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</si>
  <si>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</si>
  <si>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</si>
  <si>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</si>
  <si>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</si>
  <si>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</si>
  <si>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</si>
  <si>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</si>
  <si>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</si>
  <si>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</si>
  <si>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</si>
  <si>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</si>
  <si>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</si>
  <si>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</si>
  <si>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</si>
  <si>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</si>
  <si>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</si>
  <si>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</si>
  <si>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</si>
  <si>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</si>
  <si>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</si>
  <si>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</si>
  <si>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</si>
  <si>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</si>
  <si>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</si>
  <si>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</si>
  <si>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</si>
  <si>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</si>
  <si>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</si>
  <si>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</si>
  <si>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</si>
  <si>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</si>
  <si>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</si>
  <si>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</si>
  <si>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</si>
  <si>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</si>
  <si>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</si>
  <si>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</si>
  <si>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</si>
  <si>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</si>
  <si>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</si>
  <si>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</si>
  <si>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</si>
  <si>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</si>
  <si>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</si>
  <si>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</si>
  <si>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</si>
  <si>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</si>
  <si>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</si>
  <si>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</si>
  <si>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</si>
  <si>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</si>
  <si>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</si>
  <si>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</si>
  <si>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</si>
  <si>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</si>
  <si>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</si>
  <si>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</si>
  <si>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</si>
  <si>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</si>
  <si>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</si>
  <si>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</si>
  <si>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</si>
  <si>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</si>
  <si>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</si>
  <si>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</si>
  <si>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</si>
  <si>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</si>
  <si>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</si>
  <si>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</si>
  <si>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</si>
  <si>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</si>
  <si>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</si>
  <si>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</si>
  <si>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</si>
  <si>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</si>
  <si>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</si>
  <si>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</si>
  <si>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</si>
  <si>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</si>
  <si>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</si>
  <si>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</si>
  <si>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</si>
  <si>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</si>
  <si>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</si>
  <si>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</si>
  <si>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</si>
  <si>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</si>
  <si>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</si>
  <si>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</si>
  <si>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</si>
  <si>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</si>
  <si>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</si>
  <si>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</si>
  <si>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</si>
  <si>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</si>
  <si>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</si>
  <si>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</si>
  <si>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</si>
  <si>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</si>
  <si>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</si>
  <si>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</si>
  <si>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</si>
  <si>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</si>
  <si>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</si>
  <si>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</si>
  <si>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</si>
  <si>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</si>
  <si>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</si>
  <si>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</si>
  <si>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</si>
  <si>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</si>
  <si>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</si>
  <si>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</si>
  <si>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</si>
  <si>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</si>
  <si>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</si>
  <si>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</si>
  <si>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</si>
  <si>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</si>
  <si>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</si>
  <si>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</si>
  <si>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</si>
  <si>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</si>
  <si>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</si>
  <si>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</si>
  <si>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</si>
  <si>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</si>
  <si>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</si>
  <si>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</si>
  <si>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</si>
  <si>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</si>
  <si>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</si>
  <si>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</si>
  <si>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</si>
  <si>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</si>
  <si>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</si>
  <si>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</si>
  <si>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</si>
  <si>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</si>
  <si>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</si>
  <si>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</si>
  <si>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</si>
  <si>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</si>
  <si>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</si>
  <si>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</si>
  <si>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</si>
  <si>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</si>
  <si>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</si>
  <si>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</si>
  <si>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</si>
  <si>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</si>
  <si>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</si>
  <si>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</si>
  <si>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</si>
  <si>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</si>
  <si>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</si>
  <si>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</si>
  <si>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</si>
  <si>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</si>
  <si>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</si>
  <si>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</si>
  <si>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</si>
  <si>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</si>
  <si>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</si>
  <si>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</si>
  <si>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</si>
  <si>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</si>
  <si>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</si>
  <si>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</si>
  <si>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</si>
  <si>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</si>
  <si>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</si>
  <si>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</si>
  <si>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</si>
  <si>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</si>
  <si>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</si>
  <si>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</si>
  <si>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</si>
  <si>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</si>
  <si>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</si>
  <si>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</si>
  <si>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</si>
  <si>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</si>
  <si>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</si>
  <si>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</si>
  <si>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</si>
  <si>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</si>
  <si>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</si>
  <si>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</si>
  <si>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</si>
  <si>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</si>
  <si>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</si>
  <si>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</si>
  <si>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</si>
  <si>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</si>
  <si>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</si>
  <si>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</si>
  <si>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</si>
  <si>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</si>
  <si>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</si>
  <si>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</si>
  <si>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</si>
  <si>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</si>
  <si>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</si>
  <si>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</si>
  <si>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</si>
  <si>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</si>
  <si>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</si>
  <si>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</si>
  <si>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</si>
  <si>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</si>
  <si>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</si>
  <si>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</si>
  <si>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</si>
  <si>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</si>
  <si>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</si>
  <si>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</si>
  <si>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</si>
  <si>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</si>
  <si>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</si>
  <si>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</si>
  <si>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</si>
  <si>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</si>
  <si>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</si>
  <si>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</si>
  <si>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</si>
  <si>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</si>
  <si>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</si>
  <si>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</si>
  <si>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</si>
  <si>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</si>
  <si>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</si>
  <si>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</si>
  <si>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</si>
  <si>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</si>
  <si>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</si>
  <si>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</si>
  <si>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</si>
  <si>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</si>
  <si>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</si>
  <si>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</si>
  <si>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</si>
  <si>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</si>
  <si>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</si>
  <si>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</si>
  <si>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</si>
  <si>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</si>
  <si>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</si>
  <si>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</si>
  <si>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</si>
  <si>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</si>
  <si>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</si>
  <si>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</si>
  <si>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</si>
  <si>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</si>
  <si>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</si>
  <si>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</si>
  <si>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</si>
  <si>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</si>
  <si>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</si>
  <si>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</si>
  <si>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</si>
  <si>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</si>
  <si>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</si>
  <si>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</si>
  <si>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</si>
  <si>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</si>
  <si>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</si>
  <si>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</si>
  <si>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</si>
  <si>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</si>
  <si>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</si>
  <si>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</si>
  <si>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</si>
  <si>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</si>
  <si>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</si>
  <si>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</si>
  <si>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</si>
  <si>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</si>
  <si>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</si>
  <si>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</si>
  <si>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</si>
  <si>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</si>
  <si>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</si>
  <si>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</si>
  <si>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</si>
  <si>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</si>
  <si>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</si>
  <si>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</si>
  <si>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</si>
  <si>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</si>
  <si>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</si>
  <si>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</si>
  <si>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</si>
  <si>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</si>
  <si>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</si>
  <si>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</si>
  <si>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</si>
  <si>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</si>
  <si>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</si>
  <si>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</si>
  <si>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</si>
  <si>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</si>
  <si>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</si>
  <si>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</si>
  <si>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</si>
  <si>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</si>
  <si>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</si>
  <si>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</si>
  <si>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</si>
  <si>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</si>
  <si>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</si>
  <si>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</si>
  <si>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</si>
  <si>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</si>
  <si>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</si>
  <si>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</si>
  <si>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</si>
  <si>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</si>
  <si>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</si>
  <si>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</si>
  <si>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</si>
  <si>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</si>
  <si>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</si>
  <si>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</si>
  <si>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</si>
  <si>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</si>
  <si>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</si>
  <si>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</si>
  <si>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</si>
  <si>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</si>
  <si>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</si>
  <si>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</si>
  <si>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</si>
  <si>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</si>
  <si>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</si>
  <si>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</si>
  <si>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</si>
  <si>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</si>
  <si>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</si>
  <si>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</si>
  <si>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</si>
  <si>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</si>
  <si>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</si>
  <si>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</si>
  <si>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</si>
  <si>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</si>
  <si>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</si>
  <si>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</si>
  <si>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</si>
  <si>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</si>
  <si>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</si>
  <si>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</si>
  <si>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</si>
  <si>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</si>
  <si>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</si>
  <si>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</si>
  <si>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</si>
  <si>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</si>
  <si>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</si>
  <si>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</si>
  <si>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</si>
  <si>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</si>
  <si>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</si>
  <si>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</si>
  <si>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</si>
  <si>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</si>
  <si>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</si>
  <si>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</si>
  <si>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</si>
  <si>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</si>
  <si>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</si>
  <si>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</si>
  <si>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</si>
  <si>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</si>
  <si>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</si>
  <si>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</si>
  <si>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</si>
  <si>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</si>
  <si>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</si>
  <si>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</si>
  <si>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</si>
  <si>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</si>
  <si>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</si>
  <si>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</si>
  <si>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</si>
  <si>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</si>
  <si>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</si>
  <si>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</si>
  <si>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</si>
  <si>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</si>
  <si>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</si>
  <si>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</si>
  <si>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</si>
  <si>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</si>
  <si>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</si>
  <si>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</si>
  <si>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</si>
  <si>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</si>
  <si>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</si>
  <si>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</si>
  <si>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</si>
  <si>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</si>
  <si>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</si>
  <si>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</si>
  <si>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</si>
  <si>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</si>
  <si>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</si>
  <si>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</si>
  <si>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</si>
  <si>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</si>
  <si>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</si>
  <si>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</si>
  <si>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</si>
  <si>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</si>
  <si>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</si>
  <si>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</si>
  <si>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</si>
  <si>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</si>
  <si>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</si>
  <si>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</si>
  <si>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</si>
  <si>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</si>
  <si>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</si>
  <si>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</si>
  <si>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</si>
  <si>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</si>
  <si>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</si>
  <si>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</si>
  <si>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</si>
  <si>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</si>
  <si>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</si>
  <si>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</si>
  <si>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</si>
  <si>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</si>
  <si>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</si>
  <si>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</si>
  <si>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</si>
  <si>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</si>
  <si>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</si>
  <si>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</si>
  <si>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</si>
  <si>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</si>
  <si>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</si>
  <si>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</si>
  <si>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</si>
  <si>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</si>
  <si>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</si>
  <si>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</si>
  <si>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</si>
  <si>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</si>
  <si>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</si>
  <si>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</si>
  <si>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</si>
  <si>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</si>
  <si>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</si>
  <si>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</si>
  <si>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</si>
  <si>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</si>
  <si>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</si>
  <si>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</si>
  <si>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</si>
  <si>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</si>
  <si>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</si>
  <si>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</si>
  <si>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</si>
  <si>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</si>
  <si>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</si>
  <si>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</si>
  <si>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</si>
  <si>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</si>
  <si>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</si>
  <si>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</si>
  <si>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</si>
  <si>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</si>
  <si>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</si>
  <si>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</si>
  <si>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</si>
  <si>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</si>
  <si>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</si>
  <si>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</si>
  <si>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</si>
  <si>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</si>
  <si>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</si>
  <si>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</si>
  <si>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</si>
  <si>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</si>
  <si>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</si>
  <si>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</si>
  <si>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</si>
  <si>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</si>
  <si>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</si>
  <si>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</si>
  <si>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</si>
  <si>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</si>
  <si>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</si>
  <si>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</si>
  <si>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</si>
  <si>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</si>
  <si>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</si>
  <si>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</si>
  <si>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</si>
  <si>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</si>
  <si>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</si>
  <si>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</si>
  <si>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</si>
  <si>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</si>
  <si>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</si>
  <si>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</si>
  <si>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</si>
  <si>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</si>
  <si>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</si>
  <si>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</si>
  <si>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</si>
  <si>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</si>
  <si>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</si>
  <si>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</si>
  <si>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</si>
  <si>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</si>
  <si>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</si>
  <si>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</si>
  <si>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</si>
  <si>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</si>
  <si>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</si>
  <si>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</si>
  <si>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</si>
  <si>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</si>
  <si>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</si>
  <si>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</si>
  <si>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</si>
  <si>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</si>
  <si>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</si>
  <si>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</si>
  <si>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</si>
  <si>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</si>
  <si>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</si>
  <si>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</si>
  <si>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</si>
  <si>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</si>
  <si>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</si>
  <si>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</si>
  <si>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</si>
  <si>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</si>
  <si>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</si>
  <si>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</si>
  <si>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</si>
  <si>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</si>
  <si>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</si>
  <si>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</si>
  <si>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</si>
  <si>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</si>
  <si>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</si>
  <si>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</si>
  <si>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</si>
  <si>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</si>
  <si>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</si>
  <si>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</si>
  <si>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</si>
  <si>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</si>
  <si>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</si>
  <si>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</si>
  <si>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</si>
  <si>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</si>
  <si>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</si>
  <si>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</si>
  <si>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</si>
  <si>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</si>
  <si>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</si>
  <si>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</si>
  <si>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</si>
  <si>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</si>
  <si>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</si>
  <si>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</si>
  <si>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</si>
  <si>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</si>
  <si>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</si>
  <si>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</si>
  <si>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</si>
  <si>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</si>
  <si>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</si>
  <si>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</si>
  <si>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</si>
  <si>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</si>
  <si>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</si>
  <si>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</si>
  <si>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</si>
  <si>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</si>
  <si>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</si>
  <si>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</si>
  <si>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</si>
  <si>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</si>
  <si>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</si>
  <si>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</si>
  <si>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</si>
  <si>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</si>
  <si>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</si>
  <si>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</si>
  <si>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</si>
  <si>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</si>
  <si>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</si>
  <si>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</si>
  <si>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</si>
  <si>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</si>
  <si>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</si>
  <si>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</si>
  <si>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</si>
  <si>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</si>
  <si>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</si>
  <si>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</si>
  <si>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</si>
  <si>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</si>
  <si>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</si>
  <si>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</si>
  <si>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</si>
  <si>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</si>
  <si>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</si>
  <si>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</si>
  <si>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</si>
  <si>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</si>
  <si>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</si>
  <si>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</si>
  <si>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</si>
  <si>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</si>
  <si>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</si>
  <si>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</si>
  <si>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</si>
  <si>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</si>
  <si>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</si>
  <si>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</si>
  <si>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</si>
  <si>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</si>
  <si>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</si>
  <si>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</si>
  <si>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</si>
  <si>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</si>
  <si>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</si>
  <si>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</si>
  <si>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</si>
  <si>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</si>
  <si>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</si>
  <si>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</si>
  <si>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</si>
  <si>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</si>
  <si>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</si>
  <si>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</si>
  <si>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</si>
  <si>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</si>
  <si>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</si>
  <si>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</si>
  <si>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</si>
  <si>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</si>
  <si>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</si>
  <si>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</si>
  <si>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</si>
  <si>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</si>
  <si>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</si>
  <si>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</si>
  <si>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</si>
  <si>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</si>
  <si>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</si>
  <si>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</si>
  <si>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</si>
  <si>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</si>
  <si>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</si>
  <si>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</si>
  <si>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</si>
  <si>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</si>
  <si>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</si>
  <si>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</si>
  <si>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</si>
  <si>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</si>
  <si>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</si>
  <si>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</si>
  <si>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</si>
  <si>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</si>
  <si>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</si>
  <si>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</si>
  <si>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</si>
  <si>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</si>
  <si>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</si>
  <si>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</si>
  <si>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</si>
  <si>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</si>
  <si>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</si>
  <si>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</si>
  <si>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</si>
  <si>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</si>
  <si>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</si>
  <si>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</si>
  <si>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</si>
  <si>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</si>
  <si>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</si>
  <si>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</si>
  <si>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</si>
  <si>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</si>
  <si>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</si>
  <si>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</si>
  <si>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</si>
  <si>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</si>
  <si>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</si>
  <si>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</si>
  <si>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</si>
  <si>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</si>
  <si>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</si>
  <si>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</si>
  <si>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</si>
  <si>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</si>
  <si>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</si>
  <si>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</si>
  <si>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</si>
  <si>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</si>
  <si>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</si>
  <si>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</si>
  <si>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</si>
  <si>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</si>
  <si>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</si>
  <si>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</si>
  <si>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</si>
  <si>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</si>
  <si>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</si>
  <si>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</si>
  <si>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</si>
  <si>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</si>
  <si>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</si>
  <si>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</si>
  <si>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</si>
  <si>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</si>
  <si>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</si>
  <si>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</si>
  <si>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</si>
  <si>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</si>
  <si>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</si>
  <si>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</si>
  <si>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</si>
  <si>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</si>
  <si>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</si>
  <si>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</si>
  <si>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</si>
  <si>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</si>
  <si>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</si>
  <si>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</si>
  <si>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</si>
  <si>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</si>
  <si>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</si>
  <si>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</si>
  <si>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</si>
  <si>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</si>
  <si>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</si>
  <si>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</si>
  <si>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</si>
  <si>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</si>
  <si>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</si>
  <si>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</si>
  <si>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</si>
  <si>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</si>
  <si>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</si>
  <si>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</si>
  <si>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</si>
  <si>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</si>
  <si>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</si>
  <si>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</si>
  <si>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</si>
  <si>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</si>
  <si>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</si>
  <si>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</si>
  <si>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</si>
  <si>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</si>
  <si>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</si>
  <si>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</si>
  <si>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</si>
  <si>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</si>
  <si>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</si>
  <si>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</si>
  <si>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</si>
  <si>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</si>
  <si>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</si>
  <si>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</si>
  <si>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</si>
  <si>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</si>
  <si>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</si>
  <si>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</si>
  <si>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</si>
  <si>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</si>
  <si>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</si>
  <si>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</si>
  <si>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</si>
  <si>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</si>
  <si>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</si>
  <si>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</si>
  <si>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</si>
  <si>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</si>
  <si>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</si>
  <si>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</si>
  <si>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</si>
  <si>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</si>
  <si>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</si>
  <si>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</si>
  <si>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</si>
  <si>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</si>
  <si>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</si>
  <si>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</si>
  <si>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</si>
  <si>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</si>
  <si>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</si>
  <si>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</si>
  <si>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</si>
  <si>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</si>
  <si>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</si>
  <si>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</si>
  <si>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</si>
  <si>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</si>
  <si>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</si>
  <si>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</si>
  <si>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</si>
  <si>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</si>
  <si>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</si>
  <si>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</si>
  <si>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</si>
  <si>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</si>
  <si>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</si>
  <si>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</si>
  <si>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</si>
  <si>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</si>
  <si>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</si>
  <si>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</si>
  <si>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</si>
  <si>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</si>
  <si>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</si>
  <si>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</si>
  <si>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</si>
  <si>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</si>
  <si>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</si>
  <si>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</si>
  <si>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</si>
  <si>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</si>
  <si>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</si>
  <si>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</si>
  <si>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</si>
  <si>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</si>
  <si>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</si>
  <si>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</si>
  <si>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</si>
  <si>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</si>
  <si>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</si>
  <si>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</si>
  <si>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</si>
  <si>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</si>
  <si>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</si>
  <si>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</si>
  <si>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</si>
  <si>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</si>
  <si>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</si>
  <si>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</si>
  <si>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</si>
  <si>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</si>
  <si>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</si>
  <si>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</si>
  <si>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</si>
  <si>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</si>
  <si>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</si>
  <si>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</si>
  <si>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</si>
  <si>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</si>
  <si>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</si>
  <si>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</si>
  <si>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</si>
  <si>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</si>
  <si>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</si>
  <si>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</si>
  <si>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</si>
  <si>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</si>
  <si>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</si>
  <si>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</si>
  <si>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</si>
  <si>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</si>
  <si>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</si>
  <si>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</si>
  <si>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</si>
  <si>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</si>
  <si>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</si>
  <si>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</si>
  <si>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</si>
  <si>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</si>
  <si>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</si>
  <si>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</si>
  <si>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</si>
  <si>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</si>
  <si>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</si>
  <si>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</si>
  <si>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</si>
  <si>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</si>
  <si>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</si>
  <si>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</si>
  <si>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</si>
  <si>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</si>
  <si>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</si>
  <si>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</si>
  <si>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</si>
  <si>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</si>
  <si>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</si>
  <si>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</si>
  <si>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</si>
  <si>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</si>
  <si>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</si>
  <si>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</si>
  <si>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</si>
  <si>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</si>
  <si>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</si>
  <si>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</si>
  <si>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</si>
  <si>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</si>
  <si>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</si>
  <si>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</si>
  <si>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</si>
  <si>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</si>
  <si>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</si>
  <si>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</si>
  <si>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</si>
  <si>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</si>
  <si>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</si>
  <si>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</si>
  <si>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</si>
  <si>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</si>
  <si>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</si>
  <si>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</si>
  <si>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</si>
  <si>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</si>
  <si>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</si>
  <si>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</si>
  <si>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</si>
  <si>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</si>
  <si>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</si>
  <si>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</si>
  <si>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</si>
  <si>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</si>
  <si>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</si>
  <si>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</si>
  <si>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</si>
  <si>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</si>
  <si>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</si>
  <si>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</si>
  <si>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</si>
  <si>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</si>
  <si>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</si>
  <si>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</si>
  <si>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</si>
  <si>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</si>
  <si>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</si>
  <si>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</si>
  <si>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</si>
  <si>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</si>
  <si>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</si>
  <si>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</si>
  <si>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</si>
  <si>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</si>
  <si>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</si>
  <si>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</si>
  <si>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</si>
  <si>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</si>
  <si>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</si>
  <si>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</si>
  <si>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</si>
  <si>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</si>
  <si>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</si>
  <si>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</si>
  <si>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</si>
  <si>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</si>
  <si>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</si>
  <si>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</si>
  <si>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</si>
  <si>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</si>
  <si>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</si>
  <si>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</si>
  <si>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</si>
  <si>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</si>
  <si>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</si>
  <si>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</si>
  <si>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</si>
  <si>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</si>
  <si>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</si>
  <si>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</si>
  <si>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</si>
  <si>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</si>
  <si>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</si>
  <si>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</si>
  <si>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</si>
  <si>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</si>
  <si>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</si>
  <si>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</si>
  <si>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</si>
  <si>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</si>
  <si>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</si>
  <si>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</si>
  <si>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</si>
  <si>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</si>
  <si>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</si>
  <si>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</si>
  <si>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</si>
  <si>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</si>
  <si>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</si>
  <si>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</si>
  <si>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</si>
  <si>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</si>
  <si>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</si>
  <si>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</si>
  <si>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</si>
  <si>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</si>
  <si>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</si>
  <si>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</si>
  <si>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</si>
  <si>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</si>
  <si>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</si>
  <si>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</si>
  <si>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</si>
  <si>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</si>
  <si>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</si>
  <si>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</si>
  <si>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</si>
  <si>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</si>
  <si>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</si>
  <si>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</si>
  <si>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</si>
  <si>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</si>
  <si>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</si>
  <si>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</si>
  <si>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</si>
  <si>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</si>
  <si>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</si>
  <si>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</si>
  <si>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</si>
  <si>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</si>
  <si>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</si>
  <si>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</si>
  <si>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</si>
  <si>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</si>
  <si>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</si>
  <si>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</si>
  <si>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</si>
  <si>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</si>
  <si>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</si>
  <si>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</si>
  <si>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</si>
  <si>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</si>
  <si>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</si>
  <si>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</si>
  <si>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</si>
  <si>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</si>
  <si>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</si>
  <si>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</si>
  <si>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</si>
  <si>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</si>
  <si>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</si>
  <si>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</si>
  <si>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</si>
  <si>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</si>
  <si>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</si>
  <si>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</si>
  <si>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</si>
  <si>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</si>
  <si>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</si>
  <si>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</si>
  <si>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</si>
  <si>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</si>
  <si>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</si>
  <si>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</si>
  <si>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</si>
  <si>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</si>
  <si>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</si>
  <si>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</si>
  <si>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</si>
  <si>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</si>
  <si>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</si>
  <si>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</si>
  <si>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</si>
  <si>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</si>
  <si>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</si>
  <si>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</si>
  <si>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</si>
  <si>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</si>
  <si>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</si>
  <si>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</si>
  <si>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</si>
  <si>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</si>
  <si>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</si>
  <si>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</si>
  <si>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</si>
  <si>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</si>
  <si>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</si>
  <si>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</si>
  <si>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</si>
  <si>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</si>
  <si>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</si>
  <si>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</si>
  <si>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</si>
  <si>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</si>
  <si>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</si>
  <si>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</si>
  <si>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</si>
  <si>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</si>
  <si>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</si>
  <si>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</si>
  <si>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</si>
  <si>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</si>
  <si>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</si>
  <si>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</si>
  <si>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</si>
  <si>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</si>
  <si>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</si>
  <si>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</si>
  <si>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</si>
  <si>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</si>
  <si>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</si>
  <si>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</si>
  <si>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</si>
  <si>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</si>
  <si>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</si>
  <si>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</si>
  <si>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</si>
  <si>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</si>
  <si>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</si>
  <si>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</si>
  <si>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</si>
  <si>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</si>
  <si>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</si>
  <si>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</si>
  <si>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</si>
  <si>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</si>
  <si>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</si>
  <si>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</si>
  <si>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</si>
  <si>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</si>
  <si>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</si>
  <si>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</si>
  <si>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</si>
  <si>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</si>
  <si>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</si>
  <si>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</si>
  <si>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</si>
  <si>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</si>
  <si>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</si>
  <si>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</si>
  <si>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</si>
  <si>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</si>
  <si>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</si>
  <si>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</si>
  <si>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</si>
  <si>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</si>
  <si>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</si>
  <si>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</si>
  <si>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</si>
  <si>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</si>
  <si>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</si>
  <si>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</si>
  <si>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</si>
  <si>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</si>
  <si>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</si>
  <si>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</si>
  <si>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</si>
  <si>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</si>
  <si>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</si>
  <si>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</si>
  <si>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</si>
  <si>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</si>
  <si>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</si>
  <si>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</si>
  <si>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</si>
  <si>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</si>
  <si>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</si>
  <si>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</si>
  <si>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</si>
  <si>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</si>
  <si>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</si>
  <si>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</si>
  <si>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</si>
  <si>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</si>
  <si>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</si>
  <si>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</si>
  <si>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</si>
  <si>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</si>
  <si>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</si>
  <si>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</si>
  <si>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</si>
  <si>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</si>
  <si>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</si>
  <si>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</si>
  <si>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</si>
  <si>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</si>
  <si>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</si>
  <si>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</si>
  <si>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</si>
  <si>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</si>
  <si>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</si>
  <si>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</si>
  <si>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</si>
  <si>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</si>
  <si>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</si>
  <si>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</si>
  <si>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</si>
  <si>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</si>
  <si>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</si>
  <si>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</si>
  <si>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</si>
  <si>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</si>
  <si>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</si>
  <si>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</si>
  <si>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</si>
  <si>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</si>
  <si>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</si>
  <si>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</si>
  <si>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</si>
  <si>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</si>
  <si>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</si>
  <si>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</si>
  <si>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</si>
  <si>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</si>
  <si>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</si>
  <si>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</si>
  <si>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</si>
  <si>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</si>
  <si>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</si>
  <si>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</si>
  <si>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</si>
  <si>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</si>
  <si>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</si>
  <si>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</si>
  <si>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</si>
  <si>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</si>
  <si>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</si>
  <si>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</si>
  <si>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</si>
  <si>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</si>
  <si>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</si>
  <si>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</si>
  <si>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</si>
  <si>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</si>
  <si>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</si>
  <si>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</si>
  <si>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</si>
  <si>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</si>
  <si>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</si>
  <si>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</si>
  <si>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</si>
  <si>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</si>
  <si>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</si>
  <si>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</si>
  <si>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</si>
  <si>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</si>
  <si>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</si>
  <si>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</si>
  <si>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</si>
  <si>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</si>
  <si>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</si>
  <si>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</si>
  <si>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</si>
  <si>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</si>
  <si>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</si>
  <si>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</si>
  <si>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</si>
  <si>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</si>
  <si>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</si>
  <si>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</si>
  <si>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</si>
  <si>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</si>
  <si>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</si>
  <si>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</si>
  <si>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</si>
  <si>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</si>
  <si>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</si>
  <si>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</si>
  <si>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</si>
  <si>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</si>
  <si>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</si>
  <si>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</si>
  <si>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</si>
  <si>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</si>
  <si>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</si>
  <si>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</si>
  <si>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</si>
  <si>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</si>
  <si>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</si>
  <si>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</si>
  <si>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</si>
  <si>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</si>
  <si>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</si>
  <si>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</si>
  <si>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</si>
  <si>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</si>
  <si>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</si>
  <si>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</si>
  <si>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</si>
  <si>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</si>
  <si>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</si>
  <si>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</si>
  <si>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</si>
  <si>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</si>
  <si>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</si>
  <si>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</si>
  <si>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</si>
  <si>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</si>
  <si>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</si>
  <si>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</si>
  <si>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</si>
  <si>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</si>
  <si>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</si>
  <si>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</si>
  <si>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</si>
  <si>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</si>
  <si>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</si>
  <si>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</si>
  <si>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</si>
  <si>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</si>
  <si>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</si>
  <si>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</si>
  <si>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</si>
  <si>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</si>
  <si>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</si>
  <si>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</si>
  <si>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</si>
  <si>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</si>
  <si>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</si>
  <si>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</si>
  <si>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</si>
  <si>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</si>
  <si>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</si>
  <si>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</si>
  <si>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</si>
  <si>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</si>
  <si>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</si>
  <si>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</si>
  <si>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</si>
  <si>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</si>
  <si>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</si>
  <si>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</si>
  <si>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</si>
  <si>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</si>
  <si>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</si>
  <si>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</si>
  <si>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</si>
  <si>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</si>
  <si>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</si>
  <si>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</si>
  <si>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</si>
  <si>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</si>
  <si>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</si>
  <si>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</si>
  <si>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</si>
  <si>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</si>
  <si>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</si>
  <si>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</si>
  <si>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</si>
  <si>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</si>
  <si>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</si>
  <si>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</si>
  <si>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</si>
  <si>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</si>
  <si>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</si>
  <si>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</si>
  <si>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</si>
  <si>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</si>
  <si>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</si>
  <si>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</si>
  <si>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</si>
  <si>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</si>
  <si>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</si>
  <si>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</si>
  <si>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</si>
  <si>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</si>
  <si>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</si>
  <si>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</si>
  <si>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</si>
  <si>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</si>
  <si>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</si>
  <si>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</si>
  <si>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</si>
  <si>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</si>
  <si>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</si>
  <si>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</si>
  <si>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</si>
  <si>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</si>
  <si>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</si>
  <si>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</si>
  <si>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</si>
  <si>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</si>
  <si>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</si>
  <si>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</si>
  <si>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</si>
  <si>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</si>
  <si>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</si>
  <si>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</si>
  <si>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</si>
  <si>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</si>
  <si>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</si>
  <si>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</si>
  <si>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</si>
  <si>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</si>
  <si>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</si>
  <si>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</si>
  <si>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</si>
  <si>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</si>
  <si>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</si>
  <si>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</si>
  <si>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</si>
  <si>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</si>
  <si>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</si>
  <si>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</si>
  <si>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</si>
  <si>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</si>
  <si>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</si>
  <si>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</si>
  <si>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</si>
  <si>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</si>
  <si>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</si>
  <si>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</si>
  <si>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</si>
  <si>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</si>
  <si>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</si>
  <si>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</si>
  <si>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</si>
  <si>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</si>
  <si>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</si>
  <si>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</si>
  <si>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</si>
  <si>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</si>
  <si>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</si>
  <si>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</si>
  <si>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</si>
  <si>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</si>
  <si>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</si>
  <si>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</si>
  <si>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</si>
  <si>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</si>
  <si>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</si>
  <si>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</si>
  <si>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</si>
  <si>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</si>
  <si>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</si>
  <si>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</si>
  <si>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</si>
  <si>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</si>
  <si>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</si>
  <si>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</si>
  <si>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</si>
  <si>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</si>
  <si>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</si>
  <si>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</si>
  <si>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</si>
  <si>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</si>
  <si>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</si>
  <si>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</si>
  <si>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</si>
  <si>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</si>
  <si>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</si>
  <si>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</si>
  <si>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</si>
  <si>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</si>
  <si>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</si>
  <si>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</si>
  <si>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</si>
  <si>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</si>
  <si>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</si>
  <si>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</si>
  <si>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</si>
  <si>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</si>
  <si>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</si>
  <si>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</si>
  <si>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</si>
  <si>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</si>
  <si>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</si>
  <si>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</si>
  <si>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</si>
  <si>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</si>
  <si>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</si>
  <si>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</si>
  <si>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</si>
  <si>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</si>
  <si>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</si>
  <si>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</si>
  <si>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</si>
  <si>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</si>
  <si>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</si>
  <si>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</si>
  <si>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</si>
  <si>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</si>
  <si>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</si>
  <si>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</si>
  <si>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</si>
  <si>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</si>
  <si>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</si>
  <si>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</si>
  <si>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</si>
  <si>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</si>
  <si>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</si>
  <si>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</si>
  <si>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</si>
  <si>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</si>
  <si>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</si>
  <si>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</si>
  <si>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</si>
  <si>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</si>
  <si>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</si>
  <si>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</si>
  <si>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</si>
  <si>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</si>
  <si>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</si>
  <si>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</si>
  <si>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</si>
  <si>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</si>
  <si>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</si>
  <si>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</si>
  <si>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</si>
  <si>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</si>
  <si>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</si>
  <si>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</si>
  <si>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</si>
  <si>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</si>
  <si>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</si>
  <si>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</si>
  <si>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</si>
  <si>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</si>
  <si>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</si>
  <si>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</si>
  <si>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</si>
  <si>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</si>
  <si>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</si>
  <si>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</si>
  <si>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</si>
  <si>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</si>
  <si>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</si>
  <si>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</si>
  <si>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</si>
  <si>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</si>
  <si>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</si>
  <si>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</si>
  <si>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</si>
  <si>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</si>
  <si>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</si>
  <si>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</si>
  <si>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</si>
  <si>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</si>
  <si>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</si>
  <si>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</si>
  <si>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</si>
  <si>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</si>
  <si>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</si>
  <si>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</si>
  <si>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</si>
  <si>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</si>
  <si>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</si>
  <si>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</si>
  <si>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</si>
  <si>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</si>
  <si>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</si>
  <si>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</si>
  <si>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</si>
  <si>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</si>
  <si>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</si>
  <si>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</si>
  <si>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</si>
  <si>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</si>
  <si>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</si>
  <si>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</si>
  <si>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</si>
  <si>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</si>
  <si>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</si>
  <si>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</si>
  <si>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</si>
  <si>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</si>
  <si>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</si>
  <si>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</si>
  <si>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</si>
  <si>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</si>
  <si>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</si>
  <si>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</si>
  <si>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</si>
  <si>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</si>
  <si>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</si>
  <si>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</si>
  <si>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</si>
  <si>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</si>
  <si>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</si>
  <si>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</si>
  <si>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</si>
  <si>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</si>
  <si>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</si>
  <si>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</si>
  <si>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</si>
  <si>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</si>
  <si>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</si>
  <si>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</si>
  <si>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</si>
  <si>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</si>
  <si>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</si>
  <si>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</si>
  <si>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</si>
  <si>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</si>
  <si>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</si>
  <si>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</si>
  <si>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</si>
  <si>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</si>
  <si>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</si>
  <si>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</si>
  <si>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</si>
  <si>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</si>
  <si>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</si>
  <si>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</si>
  <si>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</si>
  <si>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</si>
  <si>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</si>
  <si>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</si>
  <si>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</si>
  <si>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</si>
  <si>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</si>
  <si>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</si>
  <si>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</si>
  <si>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</si>
  <si>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</si>
  <si>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</si>
  <si>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</si>
  <si>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</si>
  <si>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</si>
  <si>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</si>
  <si>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</si>
  <si>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</si>
  <si>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</si>
  <si>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</si>
  <si>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</si>
  <si>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</si>
  <si>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</si>
  <si>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</si>
  <si>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</si>
  <si>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</si>
  <si>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</si>
  <si>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</si>
  <si>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</si>
  <si>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</si>
  <si>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</si>
  <si>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</si>
  <si>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</si>
  <si>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</si>
  <si>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</si>
  <si>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</si>
  <si>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</si>
  <si>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</si>
  <si>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</si>
  <si>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</si>
  <si>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</si>
  <si>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</si>
  <si>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</si>
  <si>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</si>
  <si>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</si>
  <si>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</si>
  <si>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</si>
  <si>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</si>
  <si>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</si>
  <si>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</si>
  <si>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</si>
  <si>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</si>
  <si>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</si>
  <si>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</si>
  <si>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</si>
  <si>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</si>
  <si>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</si>
  <si>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</si>
  <si>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</si>
  <si>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</si>
  <si>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</si>
  <si>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</si>
  <si>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</si>
  <si>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</si>
  <si>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</si>
  <si>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</si>
  <si>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</si>
  <si>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</si>
  <si>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</si>
  <si>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</si>
  <si>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</si>
  <si>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</si>
  <si>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</si>
  <si>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</si>
  <si>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</si>
  <si>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</si>
  <si>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</si>
  <si>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</si>
  <si>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</si>
  <si>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</si>
  <si>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</si>
  <si>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</si>
  <si>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</si>
  <si>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</si>
  <si>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</si>
  <si>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</si>
  <si>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</si>
  <si>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</si>
  <si>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</si>
  <si>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</si>
  <si>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</si>
  <si>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</si>
  <si>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</si>
  <si>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</si>
  <si>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</si>
  <si>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</si>
  <si>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</si>
  <si>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</si>
  <si>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</si>
  <si>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</si>
  <si>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</si>
  <si>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</si>
  <si>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</si>
  <si>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</si>
  <si>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</si>
  <si>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</si>
  <si>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</si>
  <si>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</si>
  <si>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</si>
  <si>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</si>
  <si>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</si>
  <si>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</si>
  <si>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</si>
  <si>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</si>
  <si>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</si>
  <si>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</si>
  <si>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</si>
  <si>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</si>
  <si>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</si>
  <si>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</si>
  <si>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</si>
  <si>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</si>
  <si>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</si>
  <si>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</si>
  <si>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</si>
  <si>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</si>
  <si>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</si>
  <si>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</si>
  <si>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</si>
  <si>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</si>
  <si>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</si>
  <si>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</si>
  <si>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</si>
  <si>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</si>
  <si>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</si>
  <si>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</si>
  <si>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</si>
  <si>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</si>
  <si>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</si>
  <si>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</si>
  <si>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</si>
  <si>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</si>
  <si>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</si>
  <si>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</si>
  <si>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</si>
  <si>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</si>
  <si>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</si>
  <si>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</si>
  <si>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</si>
  <si>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</si>
  <si>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</si>
  <si>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</si>
  <si>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</si>
  <si>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</si>
  <si>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</si>
  <si>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</si>
  <si>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</si>
  <si>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</si>
  <si>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</si>
  <si>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</si>
  <si>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</si>
  <si>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</si>
  <si>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</si>
  <si>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</si>
  <si>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</si>
  <si>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</si>
  <si>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</si>
  <si>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</si>
  <si>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</si>
  <si>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</si>
  <si>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</si>
  <si>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</si>
  <si>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</si>
  <si>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</si>
  <si>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</si>
  <si>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</si>
  <si>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</si>
  <si>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</si>
  <si>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</si>
  <si>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</si>
  <si>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</si>
  <si>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</si>
  <si>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</si>
  <si>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</si>
  <si>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</si>
  <si>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</si>
  <si>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</si>
  <si>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</si>
  <si>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</si>
  <si>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</si>
  <si>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</si>
  <si>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</si>
  <si>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</si>
  <si>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</si>
  <si>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</si>
  <si>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</si>
  <si>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</si>
  <si>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</si>
  <si>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</si>
  <si>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</si>
  <si>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</si>
  <si>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</si>
  <si>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</si>
  <si>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</si>
  <si>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</si>
  <si>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</si>
  <si>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</si>
  <si>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</si>
  <si>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</si>
  <si>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</si>
  <si>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</si>
  <si>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</si>
  <si>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</si>
  <si>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</si>
  <si>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</si>
  <si>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</si>
  <si>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</si>
  <si>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</si>
  <si>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</si>
  <si>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</si>
  <si>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</si>
  <si>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</si>
  <si>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</si>
  <si>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</si>
  <si>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</si>
  <si>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</si>
  <si>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</si>
  <si>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</si>
  <si>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</si>
  <si>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</si>
  <si>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</si>
  <si>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</si>
  <si>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</si>
  <si>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</si>
  <si>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</si>
  <si>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</si>
  <si>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</si>
  <si>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</si>
  <si>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</si>
  <si>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</si>
  <si>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</si>
  <si>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</si>
  <si>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</si>
  <si>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</si>
  <si>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</si>
  <si>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</si>
  <si>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</si>
  <si>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</si>
  <si>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</si>
  <si>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</si>
  <si>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</si>
  <si>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</si>
  <si>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</si>
  <si>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</si>
  <si>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</si>
  <si>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</si>
  <si>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</si>
  <si>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</si>
  <si>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</si>
  <si>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</si>
  <si>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</si>
  <si>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</si>
  <si>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</si>
  <si>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</si>
  <si>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</si>
  <si>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</si>
  <si>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</si>
  <si>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</si>
  <si>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</si>
  <si>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</si>
  <si>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</si>
  <si>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</si>
  <si>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</si>
  <si>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</si>
  <si>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</si>
  <si>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</si>
  <si>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</si>
  <si>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</si>
  <si>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</si>
  <si>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</si>
  <si>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</si>
  <si>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</si>
  <si>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</si>
  <si>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</si>
  <si>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</si>
  <si>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</si>
  <si>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</si>
  <si>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</si>
  <si>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</si>
  <si>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</si>
  <si>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</si>
  <si>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</si>
  <si>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</si>
  <si>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</si>
  <si>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</si>
  <si>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</si>
  <si>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</si>
  <si>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</si>
  <si>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</si>
  <si>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</si>
  <si>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</si>
  <si>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</si>
  <si>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</si>
  <si>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</si>
  <si>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</si>
  <si>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</si>
  <si>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</si>
  <si>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</si>
  <si>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</si>
  <si>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</si>
  <si>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</si>
  <si>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</si>
  <si>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</si>
  <si>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</si>
  <si>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</si>
  <si>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</si>
  <si>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</si>
  <si>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</si>
  <si>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</si>
  <si>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</si>
  <si>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</si>
  <si>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</si>
  <si>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</si>
  <si>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</si>
  <si>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</si>
  <si>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</si>
  <si>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</si>
  <si>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</si>
  <si>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</si>
  <si>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</si>
  <si>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</si>
  <si>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</si>
  <si>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</si>
  <si>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</si>
  <si>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</si>
  <si>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</si>
  <si>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</si>
  <si>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</si>
  <si>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</si>
  <si>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</si>
  <si>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</si>
  <si>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</si>
  <si>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</si>
  <si>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</si>
  <si>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</si>
  <si>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</si>
  <si>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</si>
  <si>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</si>
  <si>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</si>
  <si>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</si>
  <si>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</si>
  <si>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</si>
  <si>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</si>
  <si>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</si>
  <si>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</si>
  <si>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</si>
  <si>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</si>
  <si>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</si>
  <si>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</si>
  <si>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</si>
  <si>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</si>
  <si>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</si>
  <si>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</si>
  <si>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</si>
  <si>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</si>
  <si>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</si>
  <si>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</si>
  <si>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</si>
  <si>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</si>
  <si>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</si>
  <si>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</si>
  <si>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</si>
  <si>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</si>
  <si>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</si>
  <si>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</si>
  <si>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</si>
  <si>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</si>
  <si>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</si>
  <si>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</si>
  <si>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</si>
  <si>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</si>
  <si>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</si>
  <si>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</si>
  <si>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</si>
  <si>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</si>
  <si>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</si>
  <si>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</si>
  <si>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</si>
  <si>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</si>
  <si>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</si>
  <si>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</si>
  <si>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</si>
  <si>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</si>
  <si>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</si>
  <si>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</si>
  <si>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</si>
  <si>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</si>
  <si>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</si>
  <si>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</si>
  <si>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</si>
  <si>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</si>
  <si>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</si>
  <si>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</si>
  <si>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</si>
  <si>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</si>
  <si>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</si>
  <si>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</si>
  <si>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</si>
  <si>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</si>
  <si>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</si>
  <si>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</si>
  <si>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</si>
  <si>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</si>
  <si>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</si>
  <si>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</si>
  <si>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</si>
  <si>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</si>
  <si>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</si>
  <si>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</si>
  <si>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</si>
  <si>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</si>
  <si>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</si>
  <si>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</si>
  <si>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</si>
  <si>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</si>
  <si>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</si>
  <si>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</si>
  <si>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</si>
  <si>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</si>
  <si>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</si>
  <si>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</si>
  <si>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</si>
  <si>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</si>
  <si>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</si>
  <si>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</si>
  <si>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</si>
  <si>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</si>
  <si>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</si>
  <si>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</si>
  <si>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</si>
  <si>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</si>
  <si>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</si>
  <si>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</si>
  <si>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</si>
  <si>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</si>
  <si>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</si>
  <si>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</si>
  <si>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</si>
  <si>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</si>
  <si>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</si>
  <si>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</si>
  <si>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</si>
  <si>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</si>
  <si>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</si>
  <si>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</si>
  <si>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</si>
  <si>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</si>
  <si>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</si>
  <si>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</si>
  <si>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</si>
  <si>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</si>
  <si>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</si>
  <si>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</si>
  <si>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</si>
  <si>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</si>
  <si>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</si>
  <si>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</si>
  <si>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</si>
  <si>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</si>
  <si>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</si>
  <si>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</si>
  <si>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</si>
  <si>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</si>
  <si>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</si>
  <si>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</si>
  <si>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</si>
  <si>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</si>
  <si>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</si>
  <si>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</si>
  <si>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</si>
  <si>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</si>
  <si>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</si>
  <si>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</si>
  <si>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</si>
  <si>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</si>
  <si>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</si>
  <si>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</si>
  <si>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</si>
  <si>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</si>
  <si>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</si>
  <si>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</si>
  <si>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</si>
  <si>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</si>
  <si>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</si>
  <si>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</si>
  <si>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</si>
  <si>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</si>
  <si>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</si>
  <si>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</si>
  <si>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</si>
  <si>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</si>
  <si>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</si>
  <si>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</si>
  <si>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</si>
  <si>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</si>
  <si>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</si>
  <si>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</si>
  <si>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</si>
  <si>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</si>
  <si>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</si>
  <si>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</si>
  <si>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</si>
  <si>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</si>
  <si>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</si>
  <si>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</si>
  <si>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</si>
  <si>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</si>
  <si>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</si>
  <si>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</si>
  <si>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</si>
  <si>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</si>
  <si>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</si>
  <si>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</si>
  <si>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</si>
  <si>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</si>
  <si>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</si>
  <si>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</si>
  <si>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</si>
  <si>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</si>
  <si>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</si>
  <si>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</si>
  <si>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</si>
  <si>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</si>
  <si>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</si>
  <si>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</si>
  <si>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</si>
  <si>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</si>
  <si>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</si>
  <si>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</si>
  <si>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</si>
  <si>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</si>
  <si>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</si>
  <si>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</si>
  <si>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</si>
  <si>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</si>
  <si>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</si>
  <si>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</si>
  <si>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</si>
  <si>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</si>
  <si>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</si>
  <si>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</si>
  <si>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</si>
  <si>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</si>
  <si>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</si>
  <si>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</si>
  <si>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</si>
  <si>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</si>
  <si>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</si>
  <si>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</si>
  <si>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</si>
  <si>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</si>
  <si>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</si>
  <si>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</si>
  <si>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</si>
  <si>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</si>
  <si>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</si>
  <si>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</si>
  <si>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</si>
  <si>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</si>
  <si>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</si>
  <si>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</si>
  <si>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</si>
  <si>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</si>
  <si>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</si>
  <si>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</si>
  <si>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</si>
  <si>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</si>
  <si>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</si>
  <si>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</si>
  <si>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</si>
  <si>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</si>
  <si>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</si>
  <si>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</si>
  <si>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</si>
  <si>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</si>
  <si>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</si>
  <si>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</si>
  <si>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</si>
  <si>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</si>
  <si>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</si>
  <si>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</si>
  <si>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</si>
  <si>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</si>
  <si>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</si>
  <si>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</si>
  <si>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</si>
  <si>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</si>
  <si>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</si>
  <si>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</si>
  <si>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</si>
  <si>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</si>
  <si>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</si>
  <si>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</si>
  <si>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</si>
  <si>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</si>
  <si>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</si>
  <si>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</si>
  <si>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</si>
  <si>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</si>
  <si>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</si>
  <si>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</si>
  <si>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</si>
  <si>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</si>
  <si>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</si>
  <si>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</si>
  <si>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</si>
  <si>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</si>
  <si>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</si>
  <si>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</si>
  <si>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</si>
  <si>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</si>
  <si>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</si>
  <si>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</si>
  <si>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</si>
  <si>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</si>
  <si>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</si>
  <si>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</si>
  <si>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</si>
  <si>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</si>
  <si>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</si>
  <si>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</si>
  <si>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</si>
  <si>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</si>
  <si>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</si>
  <si>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</si>
  <si>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</si>
  <si>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</si>
  <si>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</si>
  <si>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</si>
  <si>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</si>
  <si>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</si>
  <si>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</si>
  <si>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</si>
  <si>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</si>
  <si>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</si>
  <si>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</si>
  <si>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</si>
  <si>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</si>
  <si>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</si>
  <si>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</si>
  <si>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</si>
  <si>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</si>
  <si>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</si>
  <si>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</si>
  <si>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</si>
  <si>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</si>
  <si>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</si>
  <si>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</si>
  <si>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</si>
  <si>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</si>
  <si>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</si>
  <si>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</si>
  <si>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</si>
  <si>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</si>
  <si>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</si>
  <si>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</si>
  <si>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</si>
  <si>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</si>
  <si>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</si>
  <si>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</si>
  <si>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</si>
  <si>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</si>
  <si>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</si>
  <si>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</si>
  <si>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</si>
  <si>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</si>
  <si>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</si>
  <si>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</si>
  <si>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</si>
  <si>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</si>
  <si>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</si>
  <si>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</si>
  <si>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</si>
  <si>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</si>
  <si>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</si>
  <si>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</si>
  <si>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</si>
  <si>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</si>
  <si>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</si>
  <si>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</si>
  <si>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</si>
  <si>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</si>
  <si>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</si>
  <si>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</si>
  <si>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</si>
  <si>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</si>
  <si>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</si>
  <si>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</si>
  <si>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</si>
  <si>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</si>
  <si>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</si>
  <si>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</si>
  <si>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</si>
  <si>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</si>
  <si>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</si>
  <si>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</si>
  <si>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</si>
  <si>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</si>
  <si>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</si>
  <si>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</si>
  <si>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</si>
  <si>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</si>
  <si>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</si>
  <si>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</si>
  <si>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</si>
  <si>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</si>
  <si>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</si>
  <si>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</si>
  <si>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</si>
  <si>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</si>
  <si>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</si>
  <si>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</si>
  <si>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</si>
  <si>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</si>
  <si>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</si>
  <si>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</si>
  <si>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</si>
  <si>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</si>
  <si>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</si>
  <si>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</si>
  <si>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</si>
  <si>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</si>
  <si>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</si>
  <si>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</si>
  <si>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</si>
  <si>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</si>
  <si>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</si>
  <si>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</si>
  <si>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</si>
  <si>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</si>
  <si>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</si>
  <si>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</si>
  <si>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</si>
  <si>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</si>
  <si>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</si>
  <si>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</si>
  <si>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</si>
  <si>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</si>
  <si>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</si>
  <si>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</si>
  <si>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</si>
  <si>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</si>
  <si>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</si>
  <si>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</si>
  <si>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</si>
  <si>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</si>
  <si>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</si>
  <si>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</si>
  <si>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</si>
  <si>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</si>
  <si>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</si>
  <si>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</si>
  <si>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</si>
  <si>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</si>
  <si>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</si>
  <si>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</si>
  <si>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</si>
  <si>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</si>
  <si>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</si>
  <si>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</si>
  <si>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</si>
  <si>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</si>
  <si>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</si>
  <si>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</si>
  <si>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</si>
  <si>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</si>
  <si>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</si>
  <si>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</si>
  <si>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</si>
  <si>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</si>
  <si>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</si>
  <si>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</si>
  <si>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</si>
  <si>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</si>
  <si>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</si>
  <si>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</si>
  <si>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</si>
  <si>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</si>
  <si>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</si>
  <si>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</si>
  <si>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</si>
  <si>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</si>
  <si>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</si>
  <si>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</si>
  <si>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</si>
  <si>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</si>
  <si>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</si>
  <si>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</si>
  <si>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</si>
  <si>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</si>
  <si>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</si>
  <si>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</si>
  <si>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</si>
  <si>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</si>
  <si>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</si>
  <si>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</si>
  <si>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</si>
  <si>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</si>
  <si>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</si>
  <si>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</si>
  <si>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</si>
  <si>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</si>
  <si>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</si>
  <si>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</si>
  <si>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</si>
  <si>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</si>
  <si>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</si>
  <si>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</si>
  <si>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</si>
  <si>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</si>
  <si>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</si>
  <si>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</si>
  <si>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</si>
  <si>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</si>
  <si>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</si>
  <si>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</si>
  <si>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</si>
  <si>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</si>
  <si>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</si>
  <si>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</si>
  <si>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</si>
  <si>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</si>
  <si>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</si>
  <si>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</si>
  <si>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</si>
  <si>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</si>
  <si>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</si>
  <si>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</si>
  <si>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</si>
  <si>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</si>
  <si>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</si>
  <si>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</si>
  <si>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</si>
  <si>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</si>
  <si>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</si>
  <si>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</si>
  <si>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</si>
  <si>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</si>
  <si>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</si>
  <si>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</si>
  <si>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</si>
  <si>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</si>
  <si>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</si>
  <si>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</si>
  <si>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</si>
  <si>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</si>
  <si>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</si>
  <si>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</si>
  <si>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</si>
  <si>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</si>
  <si>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</si>
  <si>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</si>
  <si>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</si>
  <si>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</si>
  <si>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</si>
  <si>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</si>
  <si>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</si>
  <si>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</si>
  <si>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</si>
  <si>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</si>
  <si>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</si>
  <si>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</si>
  <si>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</si>
  <si>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</si>
  <si>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</si>
  <si>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</si>
  <si>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</si>
  <si>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</si>
  <si>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</si>
  <si>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</si>
  <si>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</si>
  <si>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</si>
  <si>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</si>
  <si>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</si>
  <si>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</si>
  <si>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</si>
  <si>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</si>
  <si>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</si>
  <si>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</si>
  <si>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</si>
  <si>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</si>
  <si>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</si>
  <si>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</si>
  <si>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</si>
  <si>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</si>
  <si>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</si>
  <si>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</si>
  <si>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</si>
  <si>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</si>
  <si>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</si>
  <si>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</si>
  <si>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</si>
  <si>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</si>
  <si>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</si>
  <si>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</si>
  <si>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</si>
  <si>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</si>
  <si>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</si>
  <si>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</si>
  <si>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</si>
  <si>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</si>
  <si>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</si>
  <si>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</si>
  <si>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</si>
  <si>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</si>
  <si>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</si>
  <si>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</si>
  <si>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</si>
  <si>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</si>
  <si>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</si>
  <si>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</si>
  <si>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</si>
  <si>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</si>
  <si>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</si>
  <si>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</si>
  <si>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</si>
  <si>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</si>
  <si>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</si>
  <si>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</si>
  <si>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</si>
  <si>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</si>
  <si>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</si>
  <si>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</si>
  <si>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</si>
  <si>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</si>
  <si>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</si>
  <si>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</si>
  <si>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</si>
  <si>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</si>
  <si>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</si>
  <si>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</si>
  <si>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</si>
  <si>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</si>
  <si>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</si>
  <si>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</si>
  <si>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</si>
  <si>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</si>
  <si>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</si>
  <si>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</si>
  <si>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</si>
  <si>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</si>
  <si>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</si>
  <si>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</si>
  <si>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</si>
  <si>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</si>
  <si>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</si>
  <si>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</si>
  <si>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</si>
  <si>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</si>
  <si>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</si>
  <si>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</si>
  <si>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</si>
  <si>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</si>
  <si>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</si>
  <si>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</si>
  <si>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</si>
  <si>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</si>
  <si>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</si>
  <si>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</si>
  <si>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</si>
  <si>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</si>
  <si>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</si>
  <si>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</si>
  <si>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</si>
  <si>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</si>
  <si>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</si>
  <si>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</si>
  <si>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</si>
  <si>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</si>
  <si>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</si>
  <si>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</si>
  <si>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</si>
  <si>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</si>
  <si>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</si>
  <si>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</si>
  <si>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</si>
  <si>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</si>
  <si>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</si>
  <si>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</si>
  <si>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</si>
  <si>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</si>
  <si>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</si>
  <si>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</si>
  <si>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</si>
  <si>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</si>
  <si>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</si>
  <si>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</si>
  <si>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</si>
  <si>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</si>
  <si>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</si>
  <si>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</si>
  <si>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</si>
  <si>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</si>
  <si>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</si>
  <si>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</si>
  <si>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</si>
  <si>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</si>
  <si>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</si>
  <si>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</si>
  <si>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</si>
  <si>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</si>
  <si>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</si>
  <si>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</si>
  <si>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</si>
  <si>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</si>
  <si>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</si>
  <si>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</si>
  <si>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</si>
  <si>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</si>
  <si>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</si>
  <si>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</si>
  <si>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</si>
  <si>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</si>
  <si>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</si>
  <si>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</si>
  <si>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</si>
  <si>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</si>
  <si>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</si>
  <si>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</si>
  <si>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</si>
  <si>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</si>
  <si>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</si>
  <si>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</si>
  <si>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</si>
  <si>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</si>
  <si>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</si>
  <si>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</si>
  <si>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</si>
  <si>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</si>
  <si>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</si>
  <si>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</si>
  <si>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</si>
  <si>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</si>
  <si>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</si>
  <si>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</si>
  <si>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</si>
  <si>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</si>
  <si>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</si>
  <si>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</si>
  <si>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</si>
  <si>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</si>
  <si>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</si>
  <si>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</si>
  <si>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</si>
  <si>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</si>
  <si>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</si>
  <si>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</si>
  <si>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</si>
  <si>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</si>
  <si>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</si>
  <si>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</si>
  <si>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</si>
  <si>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</si>
  <si>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</si>
  <si>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</si>
  <si>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</si>
  <si>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</si>
  <si>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</si>
  <si>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</si>
  <si>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</si>
  <si>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</si>
  <si>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</si>
  <si>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</si>
  <si>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</si>
  <si>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</si>
  <si>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</si>
  <si>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</si>
  <si>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</si>
  <si>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</si>
  <si>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</si>
  <si>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</si>
  <si>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</si>
  <si>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</si>
  <si>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</si>
  <si>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</si>
  <si>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</si>
  <si>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</si>
  <si>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</si>
  <si>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</si>
  <si>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</si>
  <si>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</si>
  <si>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</si>
  <si>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</si>
  <si>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</si>
  <si>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</si>
  <si>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</si>
  <si>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</si>
  <si>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</si>
  <si>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</si>
  <si>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</si>
  <si>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</si>
  <si>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</si>
  <si>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</si>
  <si>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</si>
  <si>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</si>
  <si>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</si>
  <si>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</si>
  <si>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</si>
  <si>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</si>
  <si>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</si>
  <si>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</si>
  <si>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</si>
  <si>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</si>
  <si>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</si>
  <si>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</si>
  <si>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</si>
  <si>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</si>
  <si>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</si>
  <si>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</si>
  <si>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</si>
  <si>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</si>
  <si>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</si>
  <si>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</si>
  <si>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</si>
  <si>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</si>
  <si>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</si>
  <si>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</si>
  <si>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</si>
  <si>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</si>
  <si>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</si>
  <si>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</si>
  <si>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</si>
  <si>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</si>
  <si>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</si>
  <si>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</si>
  <si>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</si>
  <si>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</si>
  <si>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</si>
  <si>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</si>
  <si>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</si>
  <si>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</si>
  <si>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</si>
  <si>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</si>
  <si>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</si>
  <si>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</si>
  <si>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</si>
  <si>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</si>
  <si>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</si>
  <si>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</si>
  <si>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</si>
  <si>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</si>
  <si>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</si>
  <si>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</si>
  <si>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</si>
  <si>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</si>
  <si>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</si>
  <si>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</si>
  <si>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</si>
  <si>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</si>
  <si>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</si>
  <si>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</si>
  <si>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</si>
  <si>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</si>
  <si>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</si>
  <si>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</si>
  <si>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</si>
  <si>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</si>
  <si>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</si>
  <si>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</si>
  <si>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</si>
  <si>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</si>
  <si>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</si>
  <si>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</si>
  <si>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</si>
  <si>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</si>
  <si>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</si>
  <si>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</si>
  <si>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</si>
  <si>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</si>
  <si>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</si>
  <si>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</si>
  <si>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</si>
  <si>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</si>
  <si>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</si>
  <si>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</si>
  <si>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</si>
  <si>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</si>
  <si>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</si>
  <si>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</si>
  <si>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</si>
  <si>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</si>
  <si>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</si>
  <si>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</si>
  <si>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</si>
  <si>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</si>
  <si>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</si>
  <si>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</si>
  <si>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</si>
  <si>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</si>
  <si>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</si>
  <si>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</si>
  <si>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</si>
  <si>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</si>
  <si>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</si>
  <si>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</si>
  <si>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</si>
  <si>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</si>
  <si>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</si>
  <si>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</si>
  <si>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</si>
  <si>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</si>
  <si>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</si>
  <si>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</si>
  <si>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</si>
  <si>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</si>
  <si>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</si>
  <si>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</si>
  <si>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</si>
  <si>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</si>
  <si>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</si>
  <si>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</si>
  <si>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</si>
  <si>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</si>
  <si>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</si>
  <si>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</si>
  <si>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</si>
  <si>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</si>
  <si>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</si>
  <si>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</si>
  <si>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</si>
  <si>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</si>
  <si>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</si>
  <si>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</si>
  <si>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</si>
  <si>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</si>
  <si>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</si>
  <si>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</si>
  <si>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</si>
  <si>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</si>
  <si>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</si>
  <si>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</si>
  <si>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</si>
  <si>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</si>
  <si>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</si>
  <si>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</si>
  <si>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</si>
  <si>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</si>
  <si>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</si>
  <si>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</si>
  <si>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</si>
  <si>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</si>
  <si>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</si>
  <si>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</si>
  <si>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</si>
  <si>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</si>
  <si>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</si>
  <si>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</si>
  <si>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</si>
  <si>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</si>
  <si>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</si>
  <si>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</si>
  <si>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</si>
  <si>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</si>
  <si>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</si>
  <si>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</si>
  <si>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</si>
  <si>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</si>
  <si>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</si>
  <si>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</si>
  <si>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</si>
  <si>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</si>
  <si>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</si>
  <si>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</si>
  <si>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</si>
  <si>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</si>
  <si>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</si>
  <si>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</si>
  <si>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</si>
  <si>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</si>
  <si>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</si>
  <si>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</si>
  <si>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</si>
  <si>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</si>
  <si>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</si>
  <si>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</si>
  <si>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</si>
  <si>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</si>
  <si>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</si>
  <si>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</si>
  <si>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</si>
  <si>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</si>
  <si>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</si>
  <si>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</si>
  <si>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</si>
  <si>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</si>
  <si>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</si>
  <si>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</si>
  <si>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</si>
  <si>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</si>
  <si>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</si>
  <si>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</si>
  <si>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</si>
  <si>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</si>
  <si>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</si>
  <si>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</si>
  <si>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</si>
  <si>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</si>
  <si>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</si>
  <si>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</si>
  <si>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</si>
  <si>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</si>
  <si>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</si>
  <si>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</si>
  <si>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</si>
  <si>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</si>
  <si>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</si>
  <si>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</si>
  <si>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</si>
  <si>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</si>
  <si>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</si>
  <si>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</si>
  <si>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</si>
  <si>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</si>
  <si>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</si>
  <si>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</si>
  <si>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</si>
  <si>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</si>
  <si>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</si>
  <si>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</si>
  <si>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</si>
  <si>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</si>
  <si>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</si>
  <si>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</si>
  <si>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</si>
  <si>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</si>
  <si>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</si>
  <si>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</si>
  <si>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</si>
  <si>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</si>
  <si>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</si>
  <si>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</si>
  <si>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</si>
  <si>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</si>
  <si>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</si>
  <si>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</si>
  <si>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</si>
  <si>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</si>
  <si>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</si>
  <si>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</si>
  <si>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</si>
  <si>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</si>
  <si>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</si>
  <si>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</si>
  <si>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</si>
  <si>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</si>
  <si>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</si>
  <si>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</si>
  <si>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</si>
  <si>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</si>
  <si>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</si>
  <si>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</si>
  <si>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</si>
  <si>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</si>
  <si>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</si>
  <si>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</si>
  <si>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</si>
  <si>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</si>
  <si>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</si>
  <si>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</si>
  <si>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</si>
  <si>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</si>
  <si>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</si>
  <si>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</si>
  <si>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</si>
  <si>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</si>
  <si>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</si>
  <si>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</si>
  <si>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</si>
  <si>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</si>
  <si>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</si>
  <si>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</si>
  <si>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</si>
  <si>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</si>
  <si>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</si>
  <si>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</si>
  <si>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</si>
  <si>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</si>
  <si>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</si>
  <si>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</si>
  <si>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</si>
  <si>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</si>
  <si>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</si>
  <si>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</si>
  <si>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</si>
  <si>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</si>
  <si>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</si>
  <si>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</si>
  <si>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</si>
  <si>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</si>
  <si>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</si>
  <si>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</si>
  <si>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</si>
  <si>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</si>
  <si>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</si>
  <si>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</si>
  <si>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</si>
  <si>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</si>
  <si>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</si>
  <si>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</si>
  <si>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</si>
  <si>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</si>
  <si>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</si>
  <si>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</si>
  <si>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</si>
  <si>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</si>
  <si>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</si>
  <si>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</si>
  <si>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</si>
  <si>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</si>
  <si>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</si>
  <si>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</si>
  <si>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</si>
  <si>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</si>
  <si>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</si>
  <si>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</si>
  <si>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</si>
  <si>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</si>
  <si>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</si>
  <si>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</si>
  <si>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</si>
  <si>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</si>
  <si>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</si>
  <si>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</si>
  <si>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</si>
  <si>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</si>
  <si>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</si>
  <si>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</si>
  <si>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</si>
  <si>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</si>
  <si>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</si>
  <si>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</si>
  <si>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</si>
  <si>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</si>
  <si>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</si>
  <si>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</si>
  <si>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</si>
  <si>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</si>
  <si>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</si>
  <si>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</si>
  <si>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</si>
  <si>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</si>
  <si>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</si>
  <si>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</si>
  <si>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</si>
  <si>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</si>
  <si>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</si>
  <si>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</si>
  <si>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</si>
  <si>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</si>
  <si>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</si>
  <si>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</si>
  <si>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</si>
  <si>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</si>
  <si>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</si>
  <si>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</si>
  <si>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</si>
  <si>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</si>
  <si>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</si>
  <si>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</si>
  <si>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</si>
  <si>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</si>
  <si>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</si>
  <si>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</si>
  <si>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</si>
  <si>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</si>
  <si>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</si>
  <si>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</si>
  <si>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</si>
  <si>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</si>
  <si>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</si>
  <si>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</si>
  <si>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</si>
  <si>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</si>
  <si>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</si>
  <si>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</si>
  <si>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</si>
  <si>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</si>
  <si>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</si>
  <si>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</si>
  <si>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</si>
  <si>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</si>
  <si>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</si>
  <si>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</si>
  <si>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</si>
  <si>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</si>
  <si>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</si>
  <si>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</si>
  <si>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</si>
  <si>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</si>
  <si>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</si>
  <si>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</si>
  <si>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</si>
  <si>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</si>
  <si>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</si>
  <si>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</si>
  <si>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</si>
  <si>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</si>
  <si>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</si>
  <si>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</si>
  <si>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</si>
  <si>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</si>
  <si>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</si>
  <si>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</si>
  <si>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</si>
  <si>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</si>
  <si>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</si>
  <si>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</si>
  <si>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</si>
  <si>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</si>
  <si>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</si>
  <si>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</si>
  <si>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</si>
  <si>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</si>
  <si>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</si>
  <si>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</si>
  <si>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</si>
  <si>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</si>
  <si>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</si>
  <si>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</si>
  <si>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</si>
  <si>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</si>
  <si>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</si>
  <si>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</si>
  <si>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</si>
  <si>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</si>
  <si>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</si>
  <si>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</si>
  <si>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</si>
  <si>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</si>
  <si>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</si>
  <si>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</si>
  <si>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</si>
  <si>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</si>
  <si>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</si>
  <si>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</si>
  <si>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</si>
  <si>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</si>
  <si>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</si>
  <si>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</si>
  <si>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</si>
  <si>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</si>
  <si>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</si>
  <si>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</si>
  <si>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</si>
  <si>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</si>
  <si>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</si>
  <si>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</si>
  <si>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</si>
  <si>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</si>
  <si>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</si>
  <si>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</si>
  <si>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</si>
  <si>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</si>
  <si>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</si>
  <si>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</si>
  <si>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</si>
  <si>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</si>
  <si>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</si>
  <si>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</si>
  <si>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</si>
  <si>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</si>
  <si>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</si>
  <si>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</si>
  <si>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</si>
  <si>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</si>
  <si>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</si>
  <si>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</si>
  <si>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</si>
  <si>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</si>
  <si>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</si>
  <si>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</si>
  <si>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</si>
  <si>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</si>
  <si>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</si>
  <si>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</si>
  <si>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</si>
  <si>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</si>
  <si>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</si>
  <si>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</si>
  <si>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</si>
  <si>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</si>
  <si>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</si>
  <si>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</si>
  <si>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</si>
  <si>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</si>
  <si>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</si>
  <si>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</si>
  <si>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</si>
  <si>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</si>
  <si>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</si>
  <si>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</si>
  <si>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</si>
  <si>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</si>
  <si>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</si>
  <si>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</si>
  <si>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</si>
  <si>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</si>
  <si>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</si>
  <si>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</si>
  <si>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</si>
  <si>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</si>
  <si>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</si>
  <si>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</si>
  <si>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</si>
  <si>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</si>
  <si>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</si>
  <si>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</si>
  <si>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</si>
  <si>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</si>
  <si>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</si>
  <si>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</si>
  <si>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</si>
  <si>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</si>
  <si>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</si>
  <si>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</si>
  <si>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</si>
  <si>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</si>
  <si>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</si>
  <si>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</si>
  <si>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</si>
  <si>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</si>
  <si>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</si>
  <si>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</si>
  <si>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</si>
  <si>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</si>
  <si>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</si>
  <si>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</si>
  <si>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</si>
  <si>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</si>
  <si>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</si>
  <si>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</si>
  <si>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</si>
  <si>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</si>
  <si>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</si>
  <si>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</si>
  <si>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</si>
  <si>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</si>
  <si>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</si>
  <si>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</si>
  <si>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</si>
  <si>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</si>
  <si>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</si>
  <si>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</si>
  <si>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</si>
  <si>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</si>
  <si>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</si>
  <si>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</si>
  <si>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</si>
  <si>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</si>
  <si>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</si>
  <si>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</si>
  <si>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</si>
  <si>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</si>
  <si>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</si>
  <si>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</si>
  <si>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</si>
  <si>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</si>
  <si>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</si>
  <si>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</si>
  <si>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</si>
  <si>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</si>
  <si>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</si>
  <si>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</si>
  <si>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</si>
  <si>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</si>
  <si>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</si>
  <si>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</si>
  <si>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</si>
  <si>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</si>
  <si>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</si>
  <si>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</si>
  <si>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</si>
  <si>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</si>
  <si>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</si>
  <si>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</si>
  <si>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</si>
  <si>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</si>
  <si>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</si>
  <si>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</si>
  <si>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</si>
  <si>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</si>
  <si>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</si>
  <si>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</si>
  <si>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</si>
  <si>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</si>
  <si>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</si>
  <si>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</si>
  <si>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</si>
  <si>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</si>
  <si>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</si>
  <si>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</si>
  <si>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</si>
  <si>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</si>
  <si>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</si>
  <si>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</si>
  <si>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</si>
  <si>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</si>
  <si>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</si>
  <si>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</si>
  <si>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</si>
  <si>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</si>
  <si>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</si>
  <si>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</si>
  <si>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</si>
  <si>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</si>
  <si>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</si>
  <si>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</si>
  <si>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</si>
  <si>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</si>
  <si>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</si>
  <si>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</si>
  <si>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</si>
  <si>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</si>
  <si>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</si>
  <si>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</si>
  <si>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</si>
  <si>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</si>
  <si>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</si>
  <si>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</si>
  <si>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</si>
  <si>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</si>
  <si>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</si>
  <si>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</si>
  <si>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</si>
  <si>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</si>
  <si>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</si>
  <si>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</si>
  <si>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</si>
  <si>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</si>
  <si>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</si>
  <si>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</si>
  <si>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</si>
  <si>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</si>
  <si>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</si>
  <si>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</si>
  <si>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</si>
  <si>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</si>
  <si>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</si>
  <si>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</si>
  <si>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</si>
  <si>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</si>
  <si>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</si>
  <si>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</si>
  <si>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</si>
  <si>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</si>
  <si>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</si>
  <si>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</si>
  <si>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</si>
  <si>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</si>
  <si>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</si>
  <si>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</si>
  <si>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</si>
  <si>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</si>
  <si>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</si>
  <si>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</si>
  <si>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</si>
  <si>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</si>
  <si>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</si>
  <si>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</si>
  <si>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</si>
  <si>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</si>
  <si>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</si>
  <si>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</si>
  <si>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</si>
  <si>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</si>
  <si>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</si>
  <si>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</si>
  <si>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</si>
  <si>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</si>
  <si>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</si>
  <si>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</si>
  <si>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</si>
  <si>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</si>
  <si>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</si>
  <si>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</si>
  <si>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</si>
  <si>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</si>
  <si>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</si>
  <si>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</si>
  <si>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</si>
  <si>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</si>
  <si>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</si>
  <si>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</si>
  <si>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</si>
  <si>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</si>
  <si>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</si>
  <si>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</si>
  <si>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</si>
  <si>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</si>
  <si>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</si>
  <si>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</si>
  <si>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</si>
  <si>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</si>
  <si>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</si>
  <si>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</si>
  <si>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</si>
  <si>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</si>
  <si>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</si>
  <si>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</si>
  <si>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</si>
  <si>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</si>
  <si>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</si>
  <si>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</si>
  <si>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</si>
  <si>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</si>
  <si>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</si>
  <si>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</si>
  <si>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</si>
  <si>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</si>
  <si>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</si>
  <si>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</si>
  <si>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</si>
  <si>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</si>
  <si>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</si>
  <si>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</si>
  <si>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</si>
  <si>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</si>
  <si>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</si>
  <si>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</si>
  <si>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</si>
  <si>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</si>
  <si>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</si>
  <si>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</si>
  <si>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</si>
  <si>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</si>
  <si>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</si>
  <si>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</si>
  <si>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</si>
  <si>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</si>
  <si>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</si>
  <si>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</si>
  <si>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</si>
  <si>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</si>
  <si>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</si>
  <si>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</si>
  <si>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</si>
  <si>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</si>
  <si>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</si>
  <si>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</si>
  <si>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</si>
  <si>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</si>
  <si>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</si>
  <si>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</si>
  <si>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</si>
  <si>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</si>
  <si>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</si>
  <si>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</si>
  <si>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</si>
  <si>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</si>
  <si>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</si>
  <si>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</si>
  <si>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</si>
  <si>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</si>
  <si>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</si>
  <si>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</si>
  <si>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</si>
  <si>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</si>
  <si>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</si>
  <si>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</si>
  <si>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</si>
  <si>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</si>
  <si>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</si>
  <si>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</si>
  <si>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</si>
  <si>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</si>
  <si>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</si>
  <si>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</si>
  <si>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</si>
  <si>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</si>
  <si>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</si>
  <si>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</si>
  <si>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</si>
  <si>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</si>
  <si>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</si>
  <si>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</si>
  <si>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</si>
  <si>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</si>
  <si>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</si>
  <si>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</si>
  <si>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</si>
  <si>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</si>
  <si>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</si>
  <si>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</si>
  <si>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</si>
  <si>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</si>
  <si>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</si>
  <si>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</si>
  <si>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</si>
  <si>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</si>
  <si>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</si>
  <si>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</si>
  <si>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</si>
  <si>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</si>
  <si>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</si>
  <si>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</si>
  <si>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</si>
  <si>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</si>
  <si>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</si>
  <si>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</si>
  <si>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</si>
  <si>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</si>
  <si>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</si>
  <si>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</si>
  <si>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</si>
  <si>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</si>
  <si>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</si>
  <si>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</si>
  <si>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</si>
  <si>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</si>
  <si>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</si>
  <si>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</si>
  <si>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</si>
  <si>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</si>
  <si>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</si>
  <si>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</si>
  <si>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</si>
  <si>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</si>
  <si>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</si>
  <si>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</si>
  <si>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</si>
  <si>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</si>
  <si>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</si>
  <si>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</si>
  <si>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</si>
  <si>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</si>
  <si>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</si>
  <si>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</si>
  <si>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</si>
  <si>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</si>
  <si>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</si>
  <si>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</si>
  <si>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</si>
  <si>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</si>
  <si>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</si>
  <si>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</si>
  <si>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</si>
  <si>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</si>
  <si>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</si>
  <si>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</si>
  <si>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</si>
  <si>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</si>
  <si>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</si>
  <si>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</si>
  <si>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</si>
  <si>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</si>
  <si>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</si>
  <si>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</si>
  <si>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</si>
  <si>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</si>
  <si>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</si>
  <si>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</si>
  <si>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</si>
  <si>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</si>
  <si>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</si>
  <si>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</si>
  <si>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</si>
  <si>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</si>
  <si>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</si>
  <si>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</si>
  <si>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</si>
  <si>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</si>
  <si>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</si>
  <si>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</si>
  <si>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</si>
  <si>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</si>
  <si>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</si>
  <si>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</si>
  <si>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</si>
  <si>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</si>
  <si>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</si>
  <si>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</si>
  <si>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</si>
  <si>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</si>
  <si>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</si>
  <si>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</si>
  <si>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</si>
  <si>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</si>
  <si>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</si>
  <si>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</si>
  <si>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</si>
  <si>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</si>
  <si>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</si>
  <si>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</si>
  <si>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</si>
  <si>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</si>
  <si>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</si>
  <si>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</si>
  <si>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</si>
  <si>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</si>
  <si>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</si>
  <si>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</si>
  <si>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</si>
  <si>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</si>
  <si>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</si>
  <si>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</si>
  <si>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</si>
  <si>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</si>
  <si>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</si>
  <si>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</si>
  <si>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</si>
  <si>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</si>
  <si>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</si>
  <si>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</si>
  <si>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</si>
  <si>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</si>
  <si>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</si>
  <si>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</si>
  <si>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</si>
  <si>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</si>
  <si>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</si>
  <si>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</si>
  <si>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</si>
  <si>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</si>
  <si>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</si>
  <si>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</si>
  <si>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</si>
  <si>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</si>
  <si>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</si>
  <si>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</si>
  <si>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</si>
  <si>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</si>
  <si>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</si>
  <si>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</si>
  <si>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</si>
  <si>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</si>
  <si>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</si>
  <si>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</si>
  <si>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</si>
  <si>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</si>
  <si>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</si>
  <si>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</si>
  <si>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</si>
  <si>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</si>
  <si>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</si>
  <si>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</si>
  <si>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</si>
  <si>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</si>
  <si>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</si>
  <si>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</si>
  <si>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</si>
  <si>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</si>
  <si>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</si>
  <si>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</si>
  <si>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</si>
  <si>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</si>
  <si>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</si>
  <si>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</si>
  <si>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</si>
  <si>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</si>
  <si>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</si>
  <si>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</si>
  <si>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</si>
  <si>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</si>
  <si>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</si>
  <si>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</si>
  <si>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</si>
  <si>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</si>
  <si>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</si>
  <si>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</si>
  <si>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</si>
  <si>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</si>
  <si>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</si>
  <si>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</si>
  <si>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</si>
  <si>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</si>
  <si>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</si>
  <si>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</si>
  <si>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</si>
  <si>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</si>
  <si>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</si>
  <si>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</si>
  <si>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</si>
  <si>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</si>
  <si>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</si>
  <si>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</si>
  <si>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</si>
  <si>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</si>
  <si>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</si>
  <si>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</si>
  <si>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</si>
  <si>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</si>
  <si>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</si>
  <si>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</si>
  <si>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</si>
  <si>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</si>
  <si>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</si>
  <si>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</si>
  <si>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</si>
  <si>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</si>
  <si>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</si>
  <si>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</si>
  <si>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</si>
  <si>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</si>
  <si>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</si>
  <si>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</si>
  <si>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</si>
  <si>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</si>
  <si>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</si>
  <si>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</si>
  <si>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</si>
  <si>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</si>
  <si>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</si>
  <si>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</si>
  <si>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</si>
  <si>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</si>
  <si>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</si>
  <si>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</si>
  <si>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</si>
  <si>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</si>
  <si>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</si>
  <si>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</si>
  <si>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</si>
  <si>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</si>
  <si>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</si>
  <si>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</si>
  <si>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</si>
  <si>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</si>
  <si>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</si>
  <si>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</si>
  <si>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</si>
  <si>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</si>
  <si>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</si>
  <si>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</si>
  <si>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</si>
  <si>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</si>
  <si>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</si>
  <si>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</si>
  <si>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</si>
  <si>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</si>
  <si>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</si>
  <si>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</si>
  <si>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</si>
  <si>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</si>
  <si>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</si>
  <si>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</si>
  <si>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</si>
  <si>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</si>
  <si>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</si>
  <si>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</si>
  <si>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</si>
  <si>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</si>
  <si>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</si>
  <si>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</si>
  <si>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</si>
  <si>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</si>
  <si>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</si>
  <si>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</si>
  <si>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</si>
  <si>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</si>
  <si>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</si>
  <si>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</si>
  <si>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</si>
  <si>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</si>
  <si>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</si>
  <si>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</si>
  <si>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</si>
  <si>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</si>
  <si>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</si>
  <si>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</si>
  <si>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</si>
  <si>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</si>
  <si>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</si>
  <si>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</si>
  <si>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</si>
  <si>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</si>
  <si>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</si>
  <si>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</si>
  <si>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</si>
  <si>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</si>
  <si>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</si>
  <si>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</si>
  <si>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</si>
  <si>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</si>
  <si>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</si>
  <si>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</si>
  <si>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</si>
  <si>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</si>
  <si>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</si>
  <si>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</si>
  <si>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</si>
  <si>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</si>
  <si>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</si>
  <si>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</si>
  <si>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</si>
  <si>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</si>
  <si>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</si>
  <si>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</si>
  <si>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</si>
  <si>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</si>
  <si>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</si>
  <si>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</si>
  <si>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</si>
  <si>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</si>
  <si>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</si>
  <si>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</si>
  <si>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</si>
  <si>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</si>
  <si>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</si>
  <si>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</si>
  <si>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</si>
  <si>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</si>
  <si>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</si>
  <si>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</si>
  <si>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</si>
  <si>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</si>
  <si>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</si>
  <si>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</si>
  <si>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</si>
  <si>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</si>
  <si>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</si>
  <si>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</si>
  <si>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</si>
  <si>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</si>
  <si>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</si>
  <si>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</si>
  <si>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</si>
  <si>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</si>
  <si>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</si>
  <si>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</si>
  <si>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</si>
  <si>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</si>
  <si>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</si>
  <si>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</si>
  <si>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</si>
  <si>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</si>
  <si>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</si>
  <si>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</si>
  <si>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</si>
  <si>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</si>
  <si>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</si>
  <si>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</si>
  <si>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</si>
  <si>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</si>
  <si>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</si>
  <si>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</si>
  <si>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</si>
  <si>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</si>
  <si>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</si>
  <si>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</si>
  <si>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</si>
  <si>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</si>
  <si>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</si>
  <si>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</si>
  <si>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</si>
  <si>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</si>
  <si>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</si>
  <si>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</si>
  <si>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</si>
  <si>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</si>
  <si>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</si>
  <si>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</si>
  <si>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</si>
  <si>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</si>
  <si>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</si>
  <si>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</si>
  <si>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</si>
  <si>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</si>
  <si>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</si>
  <si>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</si>
  <si>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</si>
  <si>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</si>
  <si>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</si>
  <si>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</si>
  <si>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</si>
  <si>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</si>
  <si>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</si>
  <si>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</si>
  <si>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</si>
  <si>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</si>
  <si>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</si>
  <si>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</si>
  <si>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</si>
  <si>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</si>
  <si>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</si>
  <si>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</si>
  <si>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</si>
  <si>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</si>
  <si>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</si>
  <si>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</si>
  <si>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</si>
  <si>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</si>
  <si>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</si>
  <si>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</si>
  <si>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</si>
  <si>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</si>
  <si>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</si>
  <si>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</si>
  <si>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</si>
  <si>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</si>
  <si>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</si>
  <si>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</si>
  <si>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</si>
  <si>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</si>
  <si>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</si>
  <si>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</si>
  <si>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</si>
  <si>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</si>
  <si>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</si>
  <si>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</si>
  <si>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</si>
  <si>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</si>
  <si>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</si>
  <si>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</si>
  <si>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</si>
  <si>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</si>
  <si>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</si>
  <si>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</si>
  <si>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</si>
  <si>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</si>
  <si>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</si>
  <si>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</si>
  <si>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</si>
  <si>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</si>
  <si>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</si>
  <si>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</si>
  <si>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</si>
  <si>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</si>
  <si>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</si>
  <si>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</si>
  <si>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</si>
  <si>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</si>
  <si>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</si>
  <si>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</si>
  <si>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</si>
  <si>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</si>
  <si>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</si>
  <si>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</si>
  <si>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</si>
  <si>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</si>
  <si>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</si>
  <si>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</si>
  <si>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</si>
  <si>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</si>
  <si>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</si>
  <si>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</si>
  <si>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</si>
  <si>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</si>
  <si>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</si>
  <si>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</si>
  <si>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</si>
  <si>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</si>
  <si>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</si>
  <si>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</si>
  <si>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</si>
  <si>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</si>
  <si>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</si>
  <si>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</si>
  <si>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</si>
  <si>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</si>
  <si>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</si>
  <si>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</si>
  <si>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</si>
  <si>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</si>
  <si>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</si>
  <si>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</si>
  <si>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</si>
  <si>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</si>
  <si>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</si>
  <si>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</si>
  <si>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</si>
  <si>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</si>
  <si>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</si>
  <si>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</si>
  <si>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</si>
  <si>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</si>
  <si>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</si>
  <si>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</si>
  <si>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</si>
  <si>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</si>
  <si>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</si>
  <si>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</si>
  <si>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</si>
  <si>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</si>
  <si>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</si>
  <si>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</si>
  <si>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</si>
  <si>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</si>
  <si>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</si>
  <si>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</si>
  <si>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</si>
  <si>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</si>
  <si>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</si>
  <si>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</si>
  <si>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</si>
  <si>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</si>
  <si>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</si>
  <si>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</si>
  <si>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</si>
  <si>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</si>
  <si>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</si>
  <si>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</si>
  <si>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</si>
  <si>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</si>
  <si>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</si>
  <si>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</si>
  <si>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</si>
  <si>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</si>
  <si>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</si>
  <si>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</si>
  <si>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</si>
  <si>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</si>
  <si>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</si>
  <si>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</si>
  <si>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</si>
  <si>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</si>
  <si>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</si>
  <si>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</si>
  <si>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</si>
  <si>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</si>
  <si>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</si>
  <si>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</si>
  <si>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</si>
  <si>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</si>
  <si>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</si>
  <si>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</si>
  <si>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</si>
  <si>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</si>
  <si>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</si>
  <si>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</si>
  <si>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</si>
  <si>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</si>
  <si>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</si>
  <si>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</si>
  <si>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</si>
  <si>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</si>
  <si>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</si>
  <si>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</si>
  <si>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</si>
  <si>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</si>
  <si>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</si>
  <si>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</si>
  <si>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</si>
  <si>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</si>
  <si>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</si>
  <si>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</si>
  <si>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</si>
  <si>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</si>
  <si>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</si>
  <si>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</si>
  <si>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</si>
  <si>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</si>
  <si>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</si>
  <si>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</si>
  <si>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</si>
  <si>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</si>
  <si>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</si>
  <si>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</si>
  <si>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</si>
  <si>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</si>
  <si>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</si>
  <si>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</si>
  <si>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</si>
  <si>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</si>
  <si>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</si>
  <si>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</si>
  <si>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</si>
  <si>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</si>
  <si>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</si>
  <si>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</si>
  <si>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</si>
  <si>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</si>
  <si>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</si>
  <si>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</si>
  <si>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</si>
  <si>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</si>
  <si>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</si>
  <si>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</si>
  <si>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</si>
  <si>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</si>
  <si>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</si>
  <si>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</si>
  <si>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</si>
  <si>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</si>
  <si>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</si>
  <si>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</si>
  <si>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</si>
  <si>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</si>
  <si>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</si>
  <si>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</si>
  <si>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</si>
  <si>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</si>
  <si>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</si>
  <si>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</si>
  <si>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</si>
  <si>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</si>
  <si>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</si>
  <si>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</si>
  <si>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</si>
  <si>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</si>
  <si>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</si>
  <si>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</si>
  <si>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</si>
  <si>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</si>
  <si>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</si>
  <si>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</si>
  <si>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</si>
  <si>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</si>
  <si>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</si>
  <si>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</si>
  <si>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</si>
  <si>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</si>
  <si>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</si>
  <si>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</si>
  <si>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</si>
  <si>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</si>
  <si>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</si>
  <si>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</si>
  <si>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</si>
  <si>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</si>
  <si>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</si>
  <si>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</si>
  <si>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</si>
  <si>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</si>
  <si>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</si>
  <si>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</si>
  <si>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</si>
  <si>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</si>
  <si>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</si>
  <si>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</si>
  <si>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</si>
  <si>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</si>
  <si>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</si>
  <si>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</si>
  <si>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</si>
  <si>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</si>
  <si>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</si>
  <si>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</si>
  <si>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</si>
  <si>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</si>
  <si>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</si>
  <si>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</si>
  <si>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</si>
  <si>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</si>
  <si>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</si>
  <si>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</si>
  <si>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</si>
  <si>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</si>
  <si>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</si>
  <si>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</si>
  <si>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</si>
  <si>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</si>
  <si>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</si>
  <si>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</si>
  <si>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</si>
  <si>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</si>
  <si>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</si>
  <si>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</si>
  <si>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</si>
  <si>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</si>
  <si>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</si>
  <si>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</si>
  <si>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</si>
  <si>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</si>
  <si>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</si>
  <si>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</si>
  <si>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</si>
  <si>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</si>
  <si>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</si>
  <si>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</si>
  <si>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</si>
  <si>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</si>
  <si>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</si>
  <si>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</si>
  <si>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</si>
  <si>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</si>
  <si>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</si>
  <si>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</si>
  <si>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</si>
  <si>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</si>
  <si>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</si>
  <si>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</si>
  <si>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</si>
  <si>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</si>
  <si>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</si>
  <si>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</si>
  <si>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</si>
  <si>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</si>
  <si>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</si>
  <si>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</si>
  <si>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</si>
  <si>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</si>
  <si>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</si>
  <si>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</si>
  <si>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</si>
  <si>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</si>
  <si>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</si>
  <si>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</si>
  <si>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</si>
  <si>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</si>
  <si>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</si>
  <si>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</si>
  <si>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</si>
  <si>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</si>
  <si>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</si>
  <si>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</si>
  <si>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</si>
  <si>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</si>
  <si>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</si>
  <si>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</si>
  <si>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</si>
  <si>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</si>
  <si>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</si>
  <si>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</si>
  <si>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</si>
  <si>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</si>
  <si>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</si>
  <si>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</si>
  <si>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</si>
  <si>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</si>
  <si>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</si>
  <si>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</si>
  <si>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</si>
  <si>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</si>
  <si>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</si>
  <si>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</si>
  <si>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</si>
  <si>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</si>
  <si>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</si>
  <si>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</si>
  <si>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</si>
  <si>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</si>
  <si>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</si>
  <si>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</si>
  <si>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</si>
  <si>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</si>
  <si>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</si>
  <si>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</si>
  <si>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</si>
  <si>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</si>
  <si>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</si>
  <si>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</si>
  <si>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</si>
  <si>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</si>
  <si>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</si>
  <si>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</si>
  <si>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</si>
  <si>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</si>
  <si>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</si>
  <si>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</si>
  <si>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</si>
  <si>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</si>
  <si>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</si>
  <si>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</si>
  <si>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</si>
  <si>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</si>
  <si>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</si>
  <si>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</si>
  <si>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</si>
  <si>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</si>
  <si>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</si>
  <si>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</si>
  <si>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</si>
  <si>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</si>
  <si>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</si>
  <si>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</si>
  <si>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</si>
  <si>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</si>
  <si>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</si>
  <si>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</si>
  <si>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</si>
  <si>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</si>
  <si>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</si>
  <si>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</si>
  <si>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</si>
  <si>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</si>
  <si>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</si>
  <si>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</si>
  <si>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</si>
  <si>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</si>
  <si>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</si>
  <si>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</si>
  <si>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</si>
  <si>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</si>
  <si>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</si>
  <si>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</si>
  <si>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</si>
  <si>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</si>
  <si>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</si>
  <si>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</si>
  <si>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</si>
  <si>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</si>
  <si>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</si>
  <si>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</si>
  <si>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</si>
  <si>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</si>
  <si>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</si>
  <si>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</si>
  <si>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</si>
  <si>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</si>
  <si>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</si>
  <si>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</si>
  <si>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</si>
  <si>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</si>
  <si>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</si>
  <si>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</si>
  <si>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</si>
  <si>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</si>
  <si>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</si>
  <si>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</si>
  <si>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</si>
  <si>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</si>
  <si>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</si>
  <si>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</si>
  <si>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</si>
  <si>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</si>
  <si>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</si>
  <si>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</si>
  <si>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</si>
  <si>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</si>
  <si>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</si>
  <si>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</si>
  <si>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</si>
  <si>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</si>
  <si>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</si>
  <si>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</si>
  <si>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</si>
  <si>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</si>
  <si>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</si>
  <si>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</si>
  <si>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</si>
  <si>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</si>
  <si>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</si>
  <si>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</si>
  <si>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</si>
  <si>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</si>
  <si>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</si>
  <si>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</si>
  <si>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</si>
  <si>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</si>
  <si>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</si>
  <si>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</si>
  <si>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</si>
  <si>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</si>
  <si>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</si>
  <si>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</si>
  <si>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</si>
  <si>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</si>
  <si>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</si>
  <si>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</si>
  <si>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</si>
  <si>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</si>
  <si>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</si>
  <si>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</si>
  <si>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</si>
  <si>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</si>
  <si>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</si>
  <si>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</si>
  <si>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</si>
  <si>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</si>
  <si>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</si>
  <si>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</si>
  <si>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</si>
  <si>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</si>
  <si>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</si>
  <si>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</si>
  <si>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</si>
  <si>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</si>
  <si>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</si>
  <si>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</si>
  <si>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</si>
  <si>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</si>
  <si>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</si>
  <si>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</si>
  <si>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</si>
  <si>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</si>
  <si>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</si>
  <si>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</si>
  <si>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</si>
  <si>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</si>
  <si>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</si>
  <si>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</si>
  <si>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</si>
  <si>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</si>
  <si>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</si>
  <si>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</si>
  <si>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</si>
  <si>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</si>
  <si>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</si>
  <si>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</si>
  <si>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</si>
  <si>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</si>
  <si>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</si>
  <si>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</si>
  <si>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</si>
  <si>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</si>
  <si>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</si>
  <si>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</si>
  <si>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</si>
  <si>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</si>
  <si>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</si>
  <si>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</si>
  <si>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</si>
  <si>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</si>
  <si>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</si>
  <si>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</si>
  <si>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</si>
  <si>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</si>
  <si>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</si>
  <si>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</si>
  <si>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</si>
  <si>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</si>
  <si>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</si>
  <si>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</si>
  <si>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</si>
  <si>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</si>
  <si>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</si>
  <si>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</si>
  <si>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</si>
  <si>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</si>
  <si>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</si>
  <si>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</si>
  <si>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</si>
  <si>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</si>
  <si>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</si>
  <si>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</si>
  <si>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</si>
  <si>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</si>
  <si>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</si>
  <si>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</si>
  <si>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</si>
  <si>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</si>
  <si>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</si>
  <si>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</si>
  <si>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</si>
  <si>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</si>
  <si>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</si>
  <si>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</si>
  <si>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</si>
  <si>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</si>
  <si>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</si>
  <si>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</si>
  <si>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</si>
  <si>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</si>
  <si>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</si>
  <si>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</si>
  <si>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</si>
  <si>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</si>
  <si>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</si>
  <si>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</si>
  <si>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</si>
  <si>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</si>
  <si>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</si>
  <si>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</si>
  <si>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</si>
  <si>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</si>
  <si>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</si>
  <si>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</si>
  <si>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</si>
  <si>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</si>
  <si>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</si>
  <si>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</si>
  <si>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</si>
  <si>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</si>
  <si>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</si>
  <si>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</si>
  <si>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</si>
  <si>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</si>
  <si>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</si>
  <si>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</si>
  <si>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</si>
  <si>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</si>
  <si>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</si>
  <si>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</si>
  <si>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</si>
  <si>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</si>
  <si>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</si>
  <si>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</si>
  <si>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</si>
  <si>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</si>
  <si>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</si>
  <si>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</si>
  <si>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</si>
  <si>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</si>
  <si>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</si>
  <si>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</si>
  <si>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</si>
  <si>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</si>
  <si>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</si>
  <si>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</si>
  <si>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</si>
  <si>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</si>
  <si>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</si>
  <si>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</si>
  <si>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</si>
  <si>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</si>
  <si>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</si>
  <si>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</si>
  <si>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</si>
  <si>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</si>
  <si>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</si>
  <si>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</si>
  <si>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</si>
  <si>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</si>
  <si>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</si>
  <si>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</si>
  <si>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</si>
  <si>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</si>
  <si>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</si>
  <si>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</si>
  <si>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</si>
  <si>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</si>
  <si>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</si>
  <si>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</si>
  <si>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</si>
  <si>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</si>
  <si>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</si>
  <si>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</si>
  <si>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</si>
  <si>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</si>
  <si>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</si>
  <si>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</si>
  <si>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</si>
  <si>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</si>
  <si>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</si>
  <si>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</si>
  <si>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</si>
  <si>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</si>
  <si>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</si>
  <si>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</si>
  <si>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</si>
  <si>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</si>
  <si>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</si>
  <si>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</si>
  <si>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</si>
  <si>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</si>
  <si>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</si>
  <si>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</si>
  <si>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</si>
  <si>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</si>
  <si>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</si>
  <si>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</si>
  <si>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</si>
  <si>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</si>
  <si>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</si>
  <si>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</si>
  <si>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</si>
  <si>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</si>
  <si>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</si>
  <si>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</si>
  <si>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</si>
  <si>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</si>
  <si>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</si>
  <si>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</si>
  <si>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</si>
  <si>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</si>
  <si>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</si>
  <si>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</si>
  <si>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</si>
  <si>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</si>
  <si>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</si>
  <si>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</si>
  <si>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</si>
  <si>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</si>
  <si>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</si>
  <si>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</si>
  <si>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</si>
  <si>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</si>
  <si>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</si>
  <si>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</si>
  <si>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</si>
  <si>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</si>
  <si>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</si>
  <si>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</si>
  <si>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</si>
  <si>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</si>
  <si>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</si>
  <si>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</si>
  <si>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</si>
  <si>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</si>
  <si>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</si>
  <si>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</si>
  <si>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</si>
  <si>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</si>
  <si>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</si>
  <si>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</si>
  <si>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</si>
  <si>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</si>
  <si>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</si>
  <si>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</si>
  <si>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</si>
  <si>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</si>
  <si>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</si>
  <si>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</si>
  <si>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</si>
  <si>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</si>
  <si>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</si>
  <si>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</si>
  <si>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</si>
  <si>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</si>
  <si>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</si>
  <si>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</si>
  <si>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</si>
  <si>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</si>
  <si>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</si>
  <si>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</si>
  <si>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</si>
  <si>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</si>
  <si>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</si>
  <si>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</si>
  <si>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</si>
  <si>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</si>
  <si>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</si>
  <si>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</si>
  <si>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</si>
  <si>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</si>
  <si>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</si>
  <si>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</si>
  <si>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</si>
  <si>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</si>
  <si>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</si>
  <si>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</si>
  <si>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</si>
  <si>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</si>
  <si>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</si>
  <si>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</si>
  <si>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</si>
  <si>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</si>
  <si>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</si>
  <si>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</si>
  <si>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</si>
  <si>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</si>
  <si>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</si>
  <si>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</si>
  <si>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</si>
  <si>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</si>
  <si>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</si>
  <si>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</si>
  <si>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</si>
  <si>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</si>
  <si>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</si>
  <si>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</si>
  <si>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</si>
  <si>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</si>
  <si>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</si>
  <si>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</si>
  <si>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</si>
  <si>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</si>
  <si>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</si>
  <si>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</si>
  <si>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</si>
  <si>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</si>
  <si>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</si>
  <si>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</si>
  <si>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</si>
  <si>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</si>
  <si>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</si>
  <si>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</si>
  <si>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</si>
  <si>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</si>
  <si>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</si>
  <si>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</si>
  <si>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</si>
  <si>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</si>
  <si>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</si>
  <si>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</si>
  <si>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</si>
  <si>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</si>
  <si>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</si>
  <si>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</si>
  <si>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</si>
  <si>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</si>
  <si>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</si>
  <si>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</si>
  <si>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</si>
  <si>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</si>
  <si>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</si>
  <si>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</si>
  <si>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</si>
  <si>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</si>
  <si>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</si>
  <si>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</si>
  <si>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</si>
  <si>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</si>
  <si>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</si>
  <si>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</si>
  <si>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</si>
  <si>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</si>
  <si>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</si>
  <si>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</si>
  <si>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</si>
  <si>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</si>
  <si>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</si>
  <si>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</si>
  <si>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</si>
  <si>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</si>
  <si>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</si>
  <si>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</si>
  <si>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</si>
  <si>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</si>
  <si>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</si>
  <si>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</si>
  <si>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</si>
  <si>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</si>
  <si>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</si>
  <si>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</si>
  <si>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</si>
  <si>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</si>
  <si>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</si>
  <si>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</si>
  <si>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</si>
  <si>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</si>
  <si>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</si>
  <si>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</si>
  <si>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</si>
  <si>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</si>
  <si>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</si>
  <si>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</si>
  <si>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</si>
  <si>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</si>
  <si>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</si>
  <si>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</si>
  <si>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</si>
  <si>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</si>
  <si>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</si>
  <si>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</si>
  <si>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</si>
  <si>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</si>
  <si>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</si>
  <si>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</si>
  <si>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</si>
  <si>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</si>
  <si>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</si>
  <si>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</si>
  <si>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</si>
  <si>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</si>
  <si>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</si>
  <si>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</si>
  <si>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</si>
  <si>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</si>
  <si>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</si>
  <si>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</si>
  <si>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</si>
  <si>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</si>
  <si>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</si>
  <si>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</si>
  <si>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</si>
  <si>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</si>
  <si>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</si>
  <si>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</si>
  <si>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</si>
  <si>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</si>
  <si>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</si>
  <si>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</si>
  <si>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</si>
  <si>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</si>
  <si>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</si>
  <si>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</si>
  <si>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</si>
  <si>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</si>
  <si>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</si>
  <si>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</si>
  <si>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</si>
  <si>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</si>
  <si>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</si>
  <si>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</si>
  <si>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</si>
  <si>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</si>
  <si>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</si>
  <si>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</si>
  <si>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</si>
  <si>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</si>
  <si>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</si>
  <si>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</si>
  <si>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</si>
  <si>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</si>
  <si>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</si>
  <si>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</si>
  <si>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</si>
  <si>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</si>
  <si>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</si>
  <si>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</si>
  <si>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</si>
  <si>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</si>
  <si>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</si>
  <si>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</si>
  <si>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</si>
  <si>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</si>
  <si>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</si>
  <si>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</si>
  <si>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</si>
  <si>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</si>
  <si>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</si>
  <si>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</si>
  <si>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</si>
  <si>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</si>
  <si>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</si>
  <si>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</si>
  <si>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</si>
  <si>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</si>
  <si>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</si>
  <si>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</si>
  <si>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</si>
  <si>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</si>
  <si>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</si>
  <si>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</si>
  <si>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</si>
  <si>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</si>
  <si>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</si>
  <si>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</si>
  <si>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</si>
  <si>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</si>
  <si>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</si>
  <si>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</si>
  <si>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</si>
  <si>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</si>
  <si>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</si>
  <si>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</si>
  <si>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</si>
  <si>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</si>
  <si>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</si>
  <si>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</si>
  <si>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</si>
  <si>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</si>
  <si>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</si>
  <si>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</si>
  <si>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</si>
  <si>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</si>
  <si>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</si>
  <si>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</si>
  <si>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</si>
  <si>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</si>
  <si>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</si>
  <si>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</si>
  <si>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</si>
  <si>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</si>
  <si>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</si>
  <si>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</si>
  <si>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</si>
  <si>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</si>
  <si>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</si>
  <si>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</si>
  <si>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</si>
  <si>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</si>
  <si>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</si>
  <si>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</si>
  <si>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</si>
  <si>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</si>
  <si>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</si>
  <si>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</si>
  <si>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</si>
  <si>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</si>
  <si>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</si>
  <si>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</si>
  <si>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</si>
  <si>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</si>
  <si>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</si>
  <si>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</si>
  <si>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</si>
  <si>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</si>
  <si>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</si>
  <si>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</si>
  <si>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</si>
  <si>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</si>
  <si>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</si>
  <si>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</si>
  <si>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</si>
  <si>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</si>
  <si>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</si>
  <si>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</si>
  <si>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</si>
  <si>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</si>
  <si>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</si>
  <si>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</si>
  <si>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</si>
  <si>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</si>
  <si>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</si>
  <si>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</si>
  <si>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</si>
  <si>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</si>
  <si>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</si>
  <si>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</si>
  <si>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</si>
  <si>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</si>
  <si>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</si>
  <si>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</si>
  <si>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</si>
  <si>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</si>
  <si>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</si>
  <si>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</si>
  <si>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</si>
  <si>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</si>
  <si>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</si>
  <si>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</si>
  <si>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</si>
  <si>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</si>
  <si>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</si>
  <si>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</si>
  <si>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</si>
  <si>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</si>
  <si>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</si>
  <si>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</si>
  <si>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</si>
  <si>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</si>
  <si>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</si>
  <si>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</si>
  <si>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</si>
  <si>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</si>
  <si>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</si>
  <si>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</si>
  <si>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</si>
  <si>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</si>
  <si>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</si>
  <si>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</si>
  <si>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</si>
  <si>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</si>
  <si>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</si>
  <si>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</si>
  <si>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</si>
  <si>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</si>
  <si>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</si>
  <si>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</si>
  <si>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</si>
  <si>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</si>
  <si>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</si>
  <si>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</si>
  <si>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</si>
  <si>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</si>
  <si>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</si>
  <si>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</si>
  <si>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</si>
  <si>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</si>
  <si>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</si>
  <si>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</si>
  <si>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</si>
  <si>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</si>
  <si>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</si>
  <si>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</si>
  <si>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</si>
  <si>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</si>
  <si>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</si>
  <si>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</si>
  <si>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</si>
  <si>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</si>
  <si>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</si>
  <si>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</si>
  <si>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</si>
  <si>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</si>
  <si>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</si>
  <si>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</si>
  <si>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</si>
  <si>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</si>
  <si>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</si>
  <si>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</si>
  <si>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</si>
  <si>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</si>
  <si>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</si>
  <si>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</si>
  <si>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</si>
  <si>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</si>
  <si>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</si>
  <si>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</si>
  <si>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</si>
  <si>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</si>
  <si>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</si>
  <si>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</si>
  <si>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</si>
  <si>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</si>
  <si>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</si>
  <si>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</si>
  <si>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</si>
  <si>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</si>
  <si>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</si>
  <si>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</si>
  <si>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</si>
  <si>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</si>
  <si>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</si>
  <si>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</si>
  <si>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</si>
  <si>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</si>
  <si>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</si>
  <si>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</si>
  <si>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</si>
  <si>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</si>
  <si>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</si>
  <si>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</si>
  <si>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</si>
  <si>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</si>
  <si>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</si>
  <si>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</si>
  <si>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</si>
  <si>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</si>
  <si>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</si>
  <si>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</si>
  <si>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</si>
  <si>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</si>
  <si>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</si>
  <si>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</si>
  <si>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</si>
  <si>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</si>
  <si>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</si>
  <si>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</si>
  <si>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</si>
  <si>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</si>
  <si>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</si>
  <si>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</si>
  <si>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</si>
  <si>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</si>
  <si>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</si>
  <si>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</si>
  <si>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</si>
  <si>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</si>
  <si>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</si>
  <si>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</si>
  <si>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</si>
  <si>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</si>
  <si>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</si>
  <si>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</si>
  <si>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</si>
  <si>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</si>
  <si>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</si>
  <si>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</si>
  <si>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</si>
  <si>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</si>
  <si>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</si>
  <si>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</si>
  <si>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</si>
  <si>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</si>
  <si>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</si>
  <si>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</si>
  <si>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</si>
  <si>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</si>
  <si>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</si>
  <si>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</si>
  <si>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</si>
  <si>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</si>
  <si>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</si>
  <si>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</si>
  <si>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</si>
  <si>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</si>
  <si>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</si>
  <si>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</si>
  <si>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</si>
  <si>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</si>
  <si>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</si>
  <si>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</si>
  <si>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</si>
  <si>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</si>
  <si>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</si>
  <si>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</si>
  <si>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</si>
  <si>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</si>
  <si>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</si>
  <si>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</si>
  <si>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</si>
  <si>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</si>
  <si>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</si>
  <si>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</si>
  <si>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</si>
  <si>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</si>
  <si>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</si>
  <si>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</si>
  <si>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</si>
  <si>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</si>
  <si>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</si>
  <si>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</si>
  <si>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</si>
  <si>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</si>
  <si>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</si>
  <si>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</si>
  <si>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</si>
  <si>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</si>
  <si>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</si>
  <si>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</si>
  <si>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</si>
  <si>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</si>
  <si>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</si>
  <si>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</si>
  <si>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</si>
  <si>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</si>
  <si>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</si>
  <si>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</si>
  <si>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</si>
  <si>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</si>
  <si>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</si>
  <si>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</si>
  <si>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</si>
  <si>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</si>
  <si>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</si>
  <si>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</si>
  <si>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</si>
  <si>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</si>
  <si>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</si>
  <si>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</si>
  <si>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</si>
  <si>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</si>
  <si>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</si>
  <si>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</si>
  <si>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</si>
  <si>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</si>
  <si>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</si>
  <si>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</si>
  <si>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</si>
  <si>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</si>
  <si>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</si>
  <si>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</si>
  <si>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</si>
  <si>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</si>
  <si>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</si>
  <si>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</si>
  <si>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</si>
  <si>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</si>
  <si>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</si>
  <si>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</si>
  <si>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</si>
  <si>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</si>
  <si>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</si>
  <si>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</si>
  <si>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</si>
  <si>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</si>
  <si>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</si>
  <si>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</si>
  <si>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</si>
  <si>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</si>
  <si>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</si>
  <si>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</si>
  <si>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</si>
  <si>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</si>
  <si>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</si>
  <si>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</si>
  <si>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</si>
  <si>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</si>
  <si>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</si>
  <si>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</si>
  <si>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</si>
  <si>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</si>
  <si>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</si>
  <si>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</si>
  <si>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</si>
  <si>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</si>
  <si>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</si>
  <si>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</si>
  <si>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</si>
  <si>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</si>
  <si>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</si>
  <si>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</si>
  <si>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</si>
  <si>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</si>
  <si>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</si>
  <si>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</si>
  <si>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</si>
  <si>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</si>
  <si>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</si>
  <si>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</si>
  <si>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</si>
  <si>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</si>
  <si>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</si>
  <si>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</si>
  <si>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</si>
  <si>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</si>
  <si>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</si>
  <si>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</si>
  <si>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</si>
  <si>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</si>
  <si>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</si>
  <si>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</si>
  <si>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</si>
  <si>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</si>
  <si>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</si>
  <si>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</si>
  <si>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</si>
  <si>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</si>
  <si>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</si>
  <si>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</si>
  <si>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</si>
  <si>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</si>
  <si>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</si>
  <si>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</si>
  <si>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</si>
  <si>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</si>
  <si>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</si>
  <si>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</si>
  <si>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</si>
  <si>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</si>
  <si>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</si>
  <si>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</si>
  <si>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</si>
  <si>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</si>
  <si>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</si>
  <si>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</si>
  <si>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</si>
  <si>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</si>
  <si>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</si>
  <si>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</si>
  <si>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</si>
  <si>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</si>
  <si>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</si>
  <si>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</si>
  <si>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</si>
  <si>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</si>
  <si>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</si>
  <si>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</si>
  <si>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</si>
  <si>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</si>
  <si>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</si>
  <si>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</si>
  <si>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</si>
  <si>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</si>
  <si>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</si>
  <si>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</si>
  <si>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</si>
  <si>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</si>
  <si>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</si>
  <si>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</si>
  <si>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</si>
  <si>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</si>
  <si>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</si>
  <si>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</si>
  <si>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</si>
  <si>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</si>
  <si>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</si>
  <si>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</si>
  <si>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</si>
  <si>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</si>
  <si>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</si>
  <si>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</si>
  <si>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</si>
  <si>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</si>
  <si>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</si>
  <si>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</si>
  <si>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</si>
  <si>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</si>
  <si>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</si>
  <si>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</si>
  <si>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</si>
  <si>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</si>
  <si>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</si>
  <si>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</si>
  <si>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</si>
  <si>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</si>
  <si>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</si>
  <si>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</si>
  <si>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</si>
  <si>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</si>
  <si>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</si>
  <si>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</si>
  <si>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</si>
  <si>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</si>
  <si>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</si>
  <si>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</si>
  <si>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</si>
  <si>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</si>
  <si>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</si>
  <si>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</si>
  <si>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</si>
  <si>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</si>
  <si>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</si>
  <si>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</si>
  <si>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</si>
  <si>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</si>
  <si>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</si>
  <si>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</si>
  <si>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</si>
  <si>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</si>
  <si>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</si>
  <si>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</si>
  <si>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</si>
  <si>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</si>
  <si>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</si>
  <si>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</si>
  <si>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</si>
  <si>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</si>
  <si>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</si>
  <si>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</si>
  <si>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</si>
  <si>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</si>
  <si>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</si>
  <si>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</si>
  <si>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</si>
  <si>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</si>
  <si>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</si>
  <si>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</si>
  <si>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</si>
  <si>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</si>
  <si>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</si>
  <si>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</si>
  <si>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</si>
  <si>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</si>
  <si>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</si>
  <si>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</si>
  <si>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</si>
  <si>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</si>
  <si>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</si>
  <si>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</si>
  <si>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</si>
  <si>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</si>
  <si>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</si>
  <si>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</si>
  <si>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</si>
  <si>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</si>
  <si>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</si>
  <si>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</si>
  <si>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</si>
  <si>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</si>
  <si>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</si>
  <si>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</si>
  <si>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</si>
  <si>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</si>
  <si>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</si>
  <si>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</si>
  <si>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</si>
  <si>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</si>
  <si>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</si>
  <si>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</si>
  <si>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</si>
  <si>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</si>
  <si>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</si>
  <si>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</si>
  <si>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</si>
  <si>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</si>
  <si>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</si>
  <si>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</si>
  <si>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</si>
  <si>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</si>
  <si>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</si>
  <si>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</si>
  <si>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</si>
  <si>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</si>
  <si>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</si>
  <si>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</si>
  <si>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</si>
  <si>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</si>
  <si>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</si>
  <si>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</si>
  <si>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</si>
  <si>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</si>
  <si>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</si>
  <si>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</si>
  <si>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</si>
  <si>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</si>
  <si>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</si>
  <si>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</si>
  <si>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</si>
  <si>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</si>
  <si>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</si>
  <si>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</si>
  <si>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</si>
  <si>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</si>
  <si>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</si>
  <si>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</si>
  <si>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</si>
  <si>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</si>
  <si>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</si>
  <si>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</si>
  <si>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</si>
  <si>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</si>
  <si>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</si>
  <si>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</si>
  <si>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</si>
  <si>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</si>
  <si>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</si>
  <si>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</si>
  <si>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</si>
  <si>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</si>
  <si>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</si>
  <si>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</si>
  <si>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</si>
  <si>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</si>
  <si>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</si>
  <si>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</si>
  <si>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</si>
  <si>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</si>
  <si>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</si>
  <si>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</si>
  <si>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</si>
  <si>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</si>
  <si>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</si>
  <si>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</si>
  <si>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</si>
  <si>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</si>
  <si>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</si>
  <si>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</si>
  <si>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</si>
  <si>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</si>
  <si>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</si>
  <si>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</si>
  <si>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</si>
  <si>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</si>
  <si>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</si>
  <si>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</si>
  <si>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</si>
  <si>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</si>
  <si>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</si>
  <si>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</si>
  <si>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</si>
  <si>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</si>
  <si>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</si>
  <si>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</si>
  <si>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</si>
  <si>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</si>
  <si>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</si>
  <si>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</si>
  <si>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</si>
  <si>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</si>
  <si>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</si>
  <si>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</si>
  <si>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</si>
  <si>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</si>
  <si>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</si>
  <si>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</si>
  <si>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</si>
  <si>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</si>
  <si>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</si>
  <si>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</si>
  <si>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</si>
  <si>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</si>
  <si>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</si>
  <si>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</si>
  <si>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</si>
  <si>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</si>
  <si>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</si>
  <si>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</si>
  <si>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</si>
  <si>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</si>
  <si>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</si>
  <si>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</si>
  <si>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</si>
  <si>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</si>
  <si>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</si>
  <si>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</si>
  <si>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</si>
  <si>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</si>
  <si>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</si>
  <si>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</si>
  <si>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</si>
  <si>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</si>
  <si>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</si>
  <si>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</si>
  <si>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</si>
  <si>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</si>
  <si>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</si>
  <si>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</si>
  <si>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</si>
  <si>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</si>
  <si>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</si>
  <si>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</si>
  <si>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</si>
  <si>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</si>
  <si>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</si>
  <si>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</si>
  <si>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</si>
  <si>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</si>
  <si>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</si>
  <si>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</si>
  <si>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</si>
  <si>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</si>
  <si>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</si>
  <si>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</si>
  <si>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</si>
  <si>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</si>
  <si>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</si>
  <si>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</si>
  <si>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</si>
  <si>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</si>
  <si>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</si>
  <si>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</si>
  <si>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</si>
  <si>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</si>
  <si>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</si>
  <si>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</si>
  <si>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</si>
  <si>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</si>
  <si>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</si>
  <si>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</si>
  <si>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</si>
  <si>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</si>
  <si>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</si>
  <si>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</si>
  <si>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</si>
  <si>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</si>
  <si>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</si>
  <si>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</si>
  <si>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</si>
  <si>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</si>
  <si>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</si>
  <si>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</si>
  <si>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</si>
  <si>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</si>
  <si>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</si>
  <si>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</si>
  <si>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</si>
  <si>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</si>
  <si>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</si>
  <si>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</si>
  <si>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</si>
  <si>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</si>
  <si>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</si>
  <si>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</si>
  <si>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</si>
  <si>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</si>
  <si>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</si>
  <si>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</si>
  <si>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</si>
  <si>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</si>
  <si>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</si>
  <si>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</si>
  <si>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</si>
  <si>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</si>
  <si>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</si>
  <si>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</si>
  <si>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</si>
  <si>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</si>
  <si>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</si>
  <si>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</si>
  <si>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</si>
  <si>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</si>
  <si>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</si>
  <si>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</si>
  <si>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</si>
  <si>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</si>
  <si>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</si>
  <si>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</si>
  <si>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</si>
  <si>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</si>
  <si>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</si>
  <si>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</si>
  <si>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</si>
  <si>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</si>
  <si>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</si>
  <si>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</si>
  <si>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</si>
  <si>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</si>
  <si>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</si>
  <si>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</si>
  <si>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</si>
  <si>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</si>
  <si>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</si>
  <si>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</si>
  <si>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</si>
  <si>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</si>
  <si>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</si>
  <si>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</si>
  <si>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</si>
  <si>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</si>
  <si>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</si>
  <si>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</si>
  <si>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</si>
  <si>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</si>
  <si>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</si>
  <si>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</si>
  <si>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</si>
  <si>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</si>
  <si>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</si>
  <si>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</si>
  <si>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</si>
  <si>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</si>
  <si>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</si>
  <si>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</si>
  <si>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</si>
  <si>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</si>
  <si>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</si>
  <si>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</si>
  <si>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</si>
  <si>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</si>
  <si>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</si>
  <si>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</si>
  <si>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</si>
  <si>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</si>
  <si>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</si>
  <si>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</si>
  <si>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</si>
  <si>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</si>
  <si>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</si>
  <si>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</si>
  <si>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</si>
  <si>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</si>
  <si>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</si>
  <si>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</si>
  <si>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</si>
  <si>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</si>
  <si>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</si>
  <si>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</si>
  <si>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</si>
  <si>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</si>
  <si>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</si>
  <si>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</si>
  <si>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</si>
  <si>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</si>
  <si>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</si>
  <si>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</si>
  <si>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</si>
  <si>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</si>
  <si>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</si>
  <si>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</si>
  <si>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</si>
  <si>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</si>
  <si>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</si>
  <si>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</si>
  <si>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</si>
  <si>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</si>
  <si>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</si>
  <si>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</si>
  <si>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</si>
  <si>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</si>
  <si>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</si>
  <si>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</si>
  <si>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</si>
  <si>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</si>
  <si>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</si>
  <si>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</si>
  <si>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</si>
  <si>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</si>
  <si>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</si>
  <si>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</si>
  <si>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</si>
  <si>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</si>
  <si>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</si>
  <si>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</si>
  <si>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</si>
  <si>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</si>
  <si>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</si>
  <si>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</si>
  <si>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</si>
  <si>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</si>
  <si>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</si>
  <si>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</si>
  <si>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</si>
  <si>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</si>
  <si>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</si>
  <si>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</si>
  <si>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</si>
  <si>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</si>
  <si>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</si>
  <si>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</si>
  <si>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</si>
  <si>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</si>
  <si>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</si>
  <si>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</si>
  <si>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</si>
  <si>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</si>
  <si>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</si>
  <si>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</si>
  <si>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</si>
  <si>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</si>
  <si>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</si>
  <si>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</si>
  <si>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</si>
  <si>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</si>
  <si>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</si>
  <si>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</si>
  <si>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</si>
  <si>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</si>
  <si>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</si>
  <si>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</si>
  <si>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</si>
  <si>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</si>
  <si>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</si>
  <si>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</si>
  <si>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</si>
  <si>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</si>
  <si>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</si>
  <si>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</si>
  <si>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</si>
  <si>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</si>
  <si>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</si>
  <si>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</si>
  <si>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</si>
  <si>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</si>
  <si>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</si>
  <si>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</si>
  <si>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</si>
  <si>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</si>
  <si>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</si>
  <si>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</si>
  <si>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</si>
  <si>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</si>
  <si>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</si>
  <si>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</si>
  <si>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</si>
  <si>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</si>
  <si>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</si>
  <si>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</si>
  <si>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</si>
  <si>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</si>
  <si>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</si>
  <si>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</si>
  <si>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</si>
  <si>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</si>
  <si>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</si>
  <si>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</si>
  <si>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</si>
  <si>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</si>
  <si>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</si>
  <si>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</si>
  <si>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</si>
  <si>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</si>
  <si>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</si>
  <si>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</si>
  <si>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</si>
  <si>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</si>
  <si>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</si>
  <si>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</si>
  <si>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</si>
  <si>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</si>
  <si>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</si>
  <si>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</si>
  <si>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</si>
  <si>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</si>
  <si>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</si>
  <si>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</si>
  <si>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</si>
  <si>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</si>
  <si>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</si>
  <si>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</si>
  <si>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</si>
  <si>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</si>
  <si>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</si>
  <si>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</si>
  <si>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</si>
  <si>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</si>
  <si>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</si>
  <si>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</si>
  <si>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</si>
  <si>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</si>
  <si>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</si>
  <si>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</si>
  <si>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</si>
  <si>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</si>
  <si>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</si>
  <si>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</si>
  <si>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</si>
  <si>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</si>
  <si>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</si>
  <si>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</si>
  <si>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</si>
  <si>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</si>
  <si>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</si>
  <si>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</si>
  <si>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</si>
  <si>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</si>
  <si>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</si>
  <si>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</si>
  <si>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</si>
  <si>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</si>
  <si>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</si>
  <si>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</si>
  <si>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</si>
  <si>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</si>
  <si>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</si>
  <si>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</si>
  <si>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</si>
  <si>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</si>
  <si>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</si>
  <si>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</si>
  <si>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</si>
  <si>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</si>
  <si>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</si>
  <si>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</si>
  <si>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</si>
  <si>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</si>
  <si>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</si>
  <si>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</si>
  <si>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</si>
  <si>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</si>
  <si>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</si>
  <si>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</si>
  <si>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</si>
  <si>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</si>
  <si>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</si>
  <si>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</si>
  <si>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</si>
  <si>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</si>
  <si>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</si>
  <si>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</si>
  <si>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</si>
  <si>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</si>
  <si>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</si>
  <si>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</si>
  <si>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</si>
  <si>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</si>
  <si>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</si>
  <si>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</si>
  <si>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</si>
  <si>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</si>
  <si>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</si>
  <si>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</si>
  <si>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</si>
  <si>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</si>
  <si>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</si>
  <si>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</si>
  <si>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</si>
  <si>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</si>
  <si>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</si>
  <si>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</si>
  <si>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</si>
  <si>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</si>
  <si>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</si>
  <si>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</si>
  <si>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</si>
  <si>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</si>
  <si>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</si>
  <si>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</si>
  <si>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</si>
  <si>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</si>
  <si>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</si>
  <si>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</si>
  <si>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</si>
  <si>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</si>
  <si>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</si>
  <si>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</si>
  <si>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</si>
  <si>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</si>
  <si>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</si>
  <si>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</si>
  <si>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</si>
  <si>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</si>
  <si>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</si>
  <si>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</si>
  <si>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</si>
  <si>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</si>
  <si>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</si>
  <si>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</si>
  <si>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</si>
  <si>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</si>
  <si>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</si>
  <si>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</si>
  <si>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</si>
  <si>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</si>
  <si>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</si>
  <si>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</si>
  <si>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</si>
  <si>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</si>
  <si>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</si>
  <si>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</si>
  <si>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</si>
  <si>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</si>
  <si>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</si>
  <si>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</si>
  <si>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</si>
  <si>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</si>
  <si>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</si>
  <si>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</si>
  <si>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</si>
  <si>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</si>
  <si>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</si>
  <si>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</si>
  <si>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</si>
  <si>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</si>
  <si>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</si>
  <si>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</si>
  <si>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</si>
  <si>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</si>
  <si>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</si>
  <si>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</si>
  <si>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</si>
  <si>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</si>
  <si>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</si>
  <si>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</si>
  <si>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</si>
  <si>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</si>
  <si>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</si>
  <si>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</si>
  <si>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</si>
  <si>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</si>
  <si>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</si>
  <si>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</si>
  <si>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</si>
  <si>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</si>
  <si>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</si>
  <si>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</si>
  <si>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</si>
  <si>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</si>
  <si>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</si>
  <si>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</si>
  <si>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</si>
  <si>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</si>
  <si>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</si>
  <si>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</si>
  <si>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</si>
  <si>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</si>
  <si>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</si>
  <si>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</si>
  <si>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</si>
  <si>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</si>
  <si>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</si>
  <si>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</si>
  <si>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</si>
  <si>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</si>
  <si>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</si>
  <si>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</si>
  <si>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</si>
  <si>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</si>
  <si>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</si>
  <si>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</si>
  <si>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</si>
  <si>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</si>
  <si>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</si>
  <si>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</si>
  <si>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</si>
  <si>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</si>
  <si>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</si>
  <si>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</si>
  <si>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</si>
  <si>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</si>
  <si>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</si>
  <si>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</si>
  <si>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</si>
  <si>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</si>
  <si>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</si>
  <si>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</si>
  <si>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</si>
  <si>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</si>
  <si>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</si>
  <si>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</si>
  <si>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</si>
  <si>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</si>
  <si>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</si>
  <si>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</si>
  <si>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</si>
  <si>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</si>
  <si>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</si>
  <si>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</si>
  <si>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</si>
  <si>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</si>
  <si>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</si>
  <si>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</si>
  <si>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</si>
  <si>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</si>
  <si>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</si>
  <si>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</si>
  <si>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</si>
  <si>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</si>
  <si>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</si>
  <si>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</si>
  <si>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</si>
  <si>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</si>
  <si>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</si>
  <si>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</si>
  <si>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</si>
  <si>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</si>
  <si>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</si>
  <si>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</si>
  <si>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</si>
  <si>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</si>
  <si>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</si>
  <si>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</si>
  <si>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</si>
  <si>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</si>
  <si>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</si>
  <si>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</si>
  <si>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</si>
  <si>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</si>
  <si>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</si>
  <si>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</si>
  <si>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</si>
  <si>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</si>
  <si>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</si>
  <si>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</si>
  <si>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</si>
  <si>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</si>
  <si>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</si>
  <si>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</si>
  <si>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</si>
  <si>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</si>
  <si>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</si>
  <si>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</si>
  <si>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</si>
  <si>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</si>
  <si>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</si>
  <si>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</si>
  <si>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</si>
  <si>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</si>
  <si>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</si>
  <si>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</si>
  <si>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</si>
  <si>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</si>
  <si>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</si>
  <si>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</si>
  <si>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</si>
  <si>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</si>
  <si>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</si>
  <si>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</si>
  <si>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</si>
  <si>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</si>
  <si>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</si>
  <si>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</si>
  <si>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</si>
  <si>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</si>
  <si>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</si>
  <si>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</si>
  <si>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</si>
  <si>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</si>
  <si>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</si>
  <si>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</si>
  <si>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</si>
  <si>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</si>
  <si>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</si>
  <si>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</si>
  <si>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</si>
  <si>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</si>
  <si>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</si>
  <si>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</si>
  <si>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</si>
  <si>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</si>
  <si>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</si>
  <si>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</si>
  <si>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</si>
  <si>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</si>
  <si>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</si>
  <si>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</si>
  <si>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</si>
  <si>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</si>
  <si>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</si>
  <si>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</si>
  <si>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</si>
  <si>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</si>
  <si>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</si>
  <si>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</si>
  <si>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</si>
  <si>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</si>
  <si>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</si>
  <si>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</si>
  <si>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</si>
  <si>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</si>
  <si>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</si>
  <si>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</si>
  <si>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</si>
  <si>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</si>
  <si>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</si>
  <si>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</si>
  <si>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</si>
  <si>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</si>
  <si>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</si>
  <si>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</si>
  <si>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</si>
  <si>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</si>
  <si>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</si>
  <si>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</si>
  <si>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</si>
  <si>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</si>
  <si>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</si>
  <si>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</si>
  <si>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</si>
  <si>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</si>
  <si>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</si>
  <si>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</si>
  <si>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</si>
  <si>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</si>
  <si>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</si>
  <si>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</si>
  <si>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</si>
  <si>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</si>
  <si>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</si>
  <si>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</si>
  <si>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</si>
  <si>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</si>
  <si>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</si>
  <si>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</si>
  <si>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</si>
  <si>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</si>
  <si>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</si>
  <si>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</si>
  <si>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</si>
  <si>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</si>
  <si>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</si>
  <si>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</si>
  <si>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</si>
  <si>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</si>
  <si>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</si>
  <si>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</si>
  <si>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</si>
  <si>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</si>
  <si>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</si>
  <si>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</si>
  <si>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</si>
  <si>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</si>
  <si>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</si>
  <si>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</si>
  <si>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</si>
  <si>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</si>
  <si>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</si>
  <si>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</si>
  <si>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</si>
  <si>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</si>
  <si>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</si>
  <si>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</si>
  <si>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</si>
  <si>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</si>
  <si>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</si>
  <si>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</si>
  <si>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</si>
  <si>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</si>
  <si>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</si>
  <si>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</si>
  <si>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</si>
  <si>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</si>
  <si>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</si>
  <si>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</si>
  <si>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</si>
  <si>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</si>
  <si>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</si>
  <si>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</si>
  <si>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</si>
  <si>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</si>
  <si>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</si>
  <si>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</si>
  <si>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</si>
  <si>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</si>
  <si>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</si>
  <si>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</si>
  <si>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</si>
  <si>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</si>
  <si>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</si>
  <si>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</si>
  <si>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</si>
  <si>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</si>
  <si>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</si>
  <si>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</si>
  <si>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</si>
  <si>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</si>
  <si>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</si>
  <si>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</si>
  <si>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</si>
  <si>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</si>
  <si>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</si>
  <si>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</si>
  <si>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</si>
  <si>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</si>
  <si>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</si>
  <si>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</si>
  <si>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</si>
  <si>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</si>
  <si>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</si>
  <si>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</si>
  <si>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</si>
  <si>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</si>
  <si>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</si>
  <si>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</si>
  <si>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</si>
  <si>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</si>
  <si>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</si>
  <si>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</si>
  <si>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</si>
  <si>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</si>
  <si>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</si>
  <si>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</si>
  <si>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</si>
  <si>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</si>
  <si>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</si>
  <si>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</si>
  <si>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</si>
  <si>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</si>
  <si>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</si>
  <si>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</si>
  <si>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</si>
  <si>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</si>
  <si>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</si>
  <si>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</si>
  <si>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</si>
  <si>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</si>
  <si>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</si>
  <si>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</si>
  <si>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</si>
  <si>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</si>
  <si>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</si>
  <si>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</si>
  <si>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</si>
  <si>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</si>
  <si>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</si>
  <si>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</si>
  <si>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</si>
  <si>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</si>
  <si>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</si>
  <si>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</si>
  <si>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</si>
  <si>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</si>
  <si>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</si>
  <si>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</si>
  <si>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</si>
  <si>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</si>
  <si>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</si>
  <si>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</si>
  <si>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</si>
  <si>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</si>
  <si>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</si>
  <si>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</si>
  <si>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</si>
  <si>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</si>
  <si>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</si>
  <si>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</si>
  <si>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</si>
  <si>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</si>
  <si>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</si>
  <si>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</si>
  <si>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</si>
  <si>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</si>
  <si>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</si>
  <si>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</si>
  <si>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</si>
  <si>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</si>
  <si>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</si>
  <si>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</si>
  <si>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</si>
  <si>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</si>
  <si>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</si>
  <si>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</si>
  <si>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</si>
  <si>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</si>
  <si>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</si>
  <si>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</si>
  <si>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</si>
  <si>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</si>
  <si>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</si>
  <si>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</si>
  <si>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</si>
  <si>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</si>
  <si>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</si>
  <si>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</si>
  <si>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</si>
  <si>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</si>
  <si>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</si>
  <si>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</si>
  <si>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</si>
  <si>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</si>
  <si>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</si>
  <si>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</si>
  <si>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</si>
  <si>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</si>
  <si>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</si>
  <si>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</si>
  <si>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</si>
  <si>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</si>
  <si>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</si>
  <si>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</si>
  <si>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</si>
  <si>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</si>
  <si>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</si>
  <si>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</si>
  <si>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</si>
  <si>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</si>
  <si>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</si>
  <si>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</si>
  <si>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</si>
  <si>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</si>
  <si>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</si>
  <si>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</si>
  <si>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</si>
  <si>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</si>
  <si>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</si>
  <si>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</si>
  <si>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</si>
  <si>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</si>
  <si>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</si>
  <si>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</si>
  <si>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</si>
  <si>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</si>
  <si>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</si>
  <si>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</si>
  <si>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</si>
  <si>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</si>
  <si>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</si>
  <si>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</si>
  <si>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</si>
  <si>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</si>
  <si>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</si>
  <si>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</si>
  <si>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</si>
  <si>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</si>
  <si>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</si>
  <si>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</si>
  <si>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</si>
  <si>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</si>
  <si>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</si>
  <si>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</si>
  <si>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</si>
  <si>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</si>
  <si>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</si>
  <si>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</si>
  <si>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</si>
  <si>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</si>
  <si>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</si>
  <si>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</si>
  <si>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</si>
  <si>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</si>
  <si>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</si>
  <si>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</si>
  <si>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</si>
  <si>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</si>
  <si>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</si>
  <si>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</si>
  <si>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</si>
  <si>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</si>
  <si>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</si>
  <si>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</si>
  <si>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</si>
  <si>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</si>
  <si>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</si>
  <si>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</si>
  <si>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</si>
  <si>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</si>
  <si>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</si>
  <si>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</si>
  <si>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</si>
  <si>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</si>
  <si>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</si>
  <si>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</si>
  <si>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</si>
  <si>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</si>
  <si>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</si>
  <si>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</si>
  <si>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</si>
  <si>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</si>
  <si>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</si>
  <si>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</si>
  <si>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</si>
  <si>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</si>
  <si>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</si>
  <si>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</si>
  <si>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</si>
  <si>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</si>
  <si>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</si>
  <si>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</si>
  <si>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</si>
  <si>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</si>
  <si>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</si>
  <si>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</si>
  <si>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</si>
  <si>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</si>
  <si>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</si>
  <si>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</si>
  <si>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</si>
  <si>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</si>
  <si>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</si>
  <si>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</si>
  <si>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</si>
  <si>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</si>
  <si>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</si>
  <si>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</si>
  <si>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</si>
  <si>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</si>
  <si>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</si>
  <si>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</si>
  <si>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</si>
  <si>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</si>
  <si>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</si>
  <si>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</si>
  <si>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</si>
  <si>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</si>
  <si>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</si>
  <si>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</si>
  <si>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</si>
  <si>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</si>
  <si>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</si>
  <si>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</si>
  <si>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</si>
  <si>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</si>
  <si>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</si>
  <si>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</si>
  <si>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</si>
  <si>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</si>
  <si>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</si>
  <si>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</si>
  <si>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</si>
  <si>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</si>
  <si>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</si>
  <si>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</si>
  <si>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</si>
  <si>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</si>
  <si>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</si>
  <si>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</si>
  <si>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</si>
  <si>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</si>
  <si>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</si>
  <si>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</si>
  <si>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</si>
  <si>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</si>
  <si>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</si>
  <si>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</si>
  <si>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</si>
  <si>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</si>
  <si>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</si>
  <si>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</si>
  <si>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</si>
  <si>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</si>
  <si>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</si>
  <si>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</si>
  <si>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</si>
  <si>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</si>
  <si>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</si>
  <si>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</si>
  <si>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</si>
  <si>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</si>
  <si>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</si>
  <si>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</si>
  <si>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</si>
  <si>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</si>
  <si>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</si>
  <si>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</si>
  <si>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</si>
  <si>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</si>
  <si>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</si>
  <si>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</si>
  <si>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</si>
  <si>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</si>
  <si>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</si>
  <si>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</si>
  <si>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</si>
  <si>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</si>
  <si>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</si>
  <si>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</si>
  <si>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</si>
  <si>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</si>
  <si>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</si>
  <si>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</si>
  <si>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</si>
  <si>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</si>
  <si>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</si>
  <si>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</si>
  <si>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</si>
  <si>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</si>
  <si>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</si>
  <si>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</si>
  <si>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</si>
  <si>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</si>
  <si>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</si>
  <si>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</si>
  <si>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</si>
  <si>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</si>
  <si>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</si>
  <si>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</si>
  <si>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</si>
  <si>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</si>
  <si>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</si>
  <si>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</si>
  <si>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</si>
  <si>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</si>
  <si>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</si>
  <si>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</si>
  <si>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</si>
  <si>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</si>
  <si>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</si>
  <si>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</si>
  <si>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</si>
  <si>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</si>
  <si>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</si>
  <si>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</si>
  <si>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</si>
  <si>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</si>
  <si>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</si>
  <si>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</si>
  <si>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</si>
  <si>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</si>
  <si>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</si>
  <si>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</si>
  <si>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</si>
  <si>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</si>
  <si>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</si>
  <si>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</si>
  <si>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</si>
  <si>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</si>
  <si>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</si>
  <si>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</si>
  <si>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</si>
  <si>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</si>
  <si>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</si>
  <si>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</si>
  <si>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</si>
  <si>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</si>
  <si>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</si>
  <si>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</si>
  <si>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</si>
  <si>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</si>
  <si>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</si>
  <si>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</si>
  <si>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</si>
  <si>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</si>
  <si>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</si>
  <si>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</si>
  <si>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</si>
  <si>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</si>
  <si>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</si>
  <si>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</si>
  <si>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</si>
  <si>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</si>
  <si>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</si>
  <si>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</si>
  <si>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</si>
  <si>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</si>
  <si>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</si>
  <si>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</si>
  <si>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</si>
  <si>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</si>
  <si>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</si>
  <si>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</si>
  <si>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</si>
  <si>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</si>
  <si>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</si>
  <si>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</si>
  <si>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</si>
  <si>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</si>
  <si>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</si>
  <si>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</si>
  <si>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</si>
  <si>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</si>
  <si>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</si>
  <si>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</si>
  <si>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</si>
  <si>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</si>
  <si>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</si>
  <si>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</si>
  <si>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</si>
  <si>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</si>
  <si>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</si>
  <si>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</si>
  <si>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</si>
  <si>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</si>
  <si>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</si>
  <si>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</si>
  <si>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</si>
  <si>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</si>
  <si>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</si>
  <si>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</si>
  <si>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</si>
  <si>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</si>
  <si>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</si>
  <si>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</si>
  <si>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</si>
  <si>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</si>
  <si>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</si>
  <si>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</si>
  <si>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</si>
  <si>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</si>
  <si>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</si>
  <si>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</si>
  <si>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</si>
  <si>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</si>
  <si>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</si>
  <si>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</si>
  <si>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</si>
  <si>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</si>
  <si>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</si>
  <si>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</si>
  <si>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</si>
  <si>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</si>
  <si>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</si>
  <si>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</si>
  <si>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</si>
  <si>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</si>
  <si>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</si>
  <si>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</si>
  <si>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</si>
  <si>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</si>
  <si>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</si>
  <si>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</si>
  <si>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</si>
  <si>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</si>
  <si>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</si>
  <si>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</si>
  <si>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</si>
  <si>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</si>
  <si>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</si>
  <si>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</si>
  <si>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</si>
  <si>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</si>
  <si>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</si>
  <si>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</si>
  <si>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</si>
  <si>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</si>
  <si>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</si>
  <si>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</si>
  <si>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</si>
  <si>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</si>
  <si>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</si>
  <si>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</si>
  <si>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</si>
  <si>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</si>
  <si>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</si>
  <si>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</si>
  <si>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</si>
  <si>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</si>
  <si>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</si>
  <si>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</si>
  <si>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</si>
  <si>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</si>
  <si>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</si>
  <si>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</si>
  <si>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</si>
  <si>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</si>
  <si>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</si>
  <si>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</si>
  <si>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</si>
  <si>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</si>
  <si>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</si>
  <si>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</si>
  <si>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</si>
  <si>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</si>
  <si>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</si>
  <si>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</si>
  <si>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</si>
  <si>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</si>
  <si>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</si>
  <si>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</si>
  <si>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</si>
  <si>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</si>
  <si>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</si>
  <si>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</si>
  <si>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</si>
  <si>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</si>
  <si>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</si>
  <si>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</si>
  <si>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</si>
  <si>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</si>
  <si>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</si>
  <si>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</si>
  <si>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</si>
  <si>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</si>
  <si>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</si>
  <si>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</si>
  <si>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</si>
  <si>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</si>
  <si>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</si>
  <si>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</si>
  <si>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</si>
  <si>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</si>
  <si>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</si>
  <si>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</si>
  <si>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</si>
  <si>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</si>
  <si>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</si>
  <si>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</si>
  <si>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</si>
  <si>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</si>
  <si>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</si>
  <si>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</si>
  <si>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</si>
  <si>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</si>
  <si>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</si>
  <si>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</si>
  <si>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</si>
  <si>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</si>
  <si>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</si>
  <si>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</si>
  <si>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</si>
  <si>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</si>
  <si>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</si>
  <si>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</si>
  <si>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</si>
  <si>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</si>
  <si>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</si>
  <si>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</si>
  <si>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</si>
  <si>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</si>
  <si>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</si>
  <si>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</si>
  <si>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</si>
  <si>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</si>
  <si>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</si>
  <si>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</si>
  <si>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</si>
  <si>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</si>
  <si>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</si>
  <si>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</si>
  <si>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</si>
  <si>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</si>
  <si>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</si>
  <si>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</si>
  <si>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</si>
  <si>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</si>
  <si>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</si>
  <si>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</si>
  <si>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</si>
  <si>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</si>
  <si>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</si>
  <si>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</si>
  <si>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</si>
  <si>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</si>
  <si>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</si>
  <si>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</si>
  <si>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</si>
  <si>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</si>
  <si>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</si>
  <si>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</si>
  <si>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</si>
  <si>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</si>
  <si>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</si>
  <si>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</si>
  <si>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</si>
  <si>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</si>
  <si>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</si>
  <si>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</si>
  <si>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</si>
  <si>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</si>
  <si>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</si>
  <si>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</si>
  <si>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</si>
  <si>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</si>
  <si>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</si>
  <si>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</si>
  <si>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</si>
  <si>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</si>
  <si>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</si>
  <si>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</si>
  <si>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</si>
  <si>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</si>
  <si>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</si>
  <si>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</si>
  <si>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</si>
  <si>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</si>
  <si>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</si>
  <si>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</si>
  <si>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</si>
  <si>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</si>
  <si>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</si>
  <si>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</si>
  <si>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</si>
  <si>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</si>
  <si>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</si>
  <si>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</si>
  <si>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</si>
  <si>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</si>
  <si>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</si>
  <si>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</si>
  <si>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</si>
  <si>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</si>
  <si>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</si>
  <si>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</si>
  <si>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</si>
  <si>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</si>
  <si>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</si>
  <si>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</si>
  <si>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</si>
  <si>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</si>
  <si>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</si>
  <si>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</si>
  <si>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</si>
  <si>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</si>
  <si>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</si>
  <si>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</si>
  <si>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</si>
  <si>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</si>
  <si>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</si>
  <si>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</si>
  <si>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</si>
  <si>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</si>
  <si>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</si>
  <si>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</si>
  <si>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</si>
  <si>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</si>
  <si>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</si>
  <si>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</si>
  <si>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</si>
  <si>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</si>
  <si>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</si>
  <si>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</si>
  <si>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</si>
  <si>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</si>
  <si>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</si>
  <si>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</si>
  <si>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</si>
  <si>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</si>
  <si>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</si>
  <si>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</si>
  <si>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</si>
  <si>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</si>
  <si>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</si>
  <si>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</si>
  <si>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</si>
  <si>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</si>
  <si>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</si>
  <si>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</si>
  <si>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</si>
  <si>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</si>
  <si>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</si>
  <si>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</si>
  <si>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</si>
  <si>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</si>
  <si>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</si>
  <si>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</si>
  <si>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</si>
  <si>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</si>
  <si>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</si>
  <si>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</si>
  <si>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</si>
  <si>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</si>
  <si>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</si>
  <si>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</si>
  <si>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</si>
  <si>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</si>
  <si>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</si>
  <si>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</si>
  <si>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</si>
  <si>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</si>
  <si>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</si>
  <si>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</si>
  <si>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</si>
  <si>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</si>
  <si>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</si>
  <si>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</si>
  <si>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</si>
  <si>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</si>
  <si>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</si>
  <si>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</si>
  <si>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</si>
  <si>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</si>
  <si>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</si>
  <si>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</si>
  <si>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</si>
  <si>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</si>
  <si>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</si>
  <si>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</si>
  <si>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</si>
  <si>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</si>
  <si>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</si>
  <si>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</si>
  <si>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</si>
  <si>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</si>
  <si>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</si>
  <si>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</si>
  <si>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</si>
  <si>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</si>
  <si>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</si>
  <si>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</si>
  <si>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</si>
  <si>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</si>
  <si>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</si>
  <si>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</si>
  <si>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</si>
  <si>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</si>
  <si>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</si>
  <si>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</si>
  <si>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</si>
  <si>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</si>
  <si>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</si>
  <si>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</si>
  <si>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</si>
  <si>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</si>
  <si>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</si>
  <si>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</si>
  <si>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</si>
  <si>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</si>
  <si>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</si>
  <si>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</si>
  <si>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</si>
  <si>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</si>
  <si>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</si>
  <si>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</si>
  <si>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</si>
  <si>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</si>
  <si>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</si>
  <si>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</si>
  <si>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</si>
  <si>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</si>
  <si>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</si>
  <si>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</si>
  <si>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</si>
  <si>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</si>
  <si>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</si>
  <si>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</si>
  <si>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</si>
  <si>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</si>
  <si>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</si>
  <si>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</si>
  <si>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</si>
  <si>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</si>
  <si>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</si>
  <si>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</si>
  <si>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</si>
  <si>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</si>
  <si>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</si>
  <si>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</si>
  <si>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</si>
  <si>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</si>
  <si>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</si>
  <si>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</si>
  <si>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</si>
  <si>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</si>
  <si>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</si>
  <si>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</si>
  <si>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</si>
  <si>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</si>
  <si>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</si>
  <si>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</si>
  <si>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</si>
  <si>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</si>
  <si>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</si>
  <si>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</si>
  <si>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</si>
  <si>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</si>
  <si>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</si>
  <si>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</si>
  <si>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</si>
  <si>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</si>
  <si>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</si>
  <si>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</si>
  <si>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</si>
  <si>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</si>
  <si>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</si>
  <si>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</si>
  <si>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</si>
  <si>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</si>
  <si>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</si>
  <si>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</si>
  <si>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</si>
  <si>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</si>
  <si>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</si>
  <si>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</si>
  <si>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</si>
  <si>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</si>
  <si>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</si>
  <si>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</si>
  <si>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</si>
  <si>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</si>
  <si>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</si>
  <si>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</si>
  <si>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</si>
  <si>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</si>
  <si>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</si>
  <si>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</si>
  <si>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</si>
  <si>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</si>
  <si>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</si>
  <si>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</si>
  <si>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</si>
  <si>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</si>
  <si>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</si>
  <si>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</si>
  <si>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</si>
  <si>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</si>
  <si>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</si>
  <si>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</si>
  <si>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</si>
  <si>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</si>
  <si>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</si>
  <si>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</si>
  <si>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</si>
  <si>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</si>
  <si>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</si>
  <si>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</si>
  <si>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</si>
  <si>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</si>
  <si>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</si>
  <si>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</si>
  <si>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</si>
  <si>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</si>
  <si>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</si>
  <si>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</si>
  <si>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</si>
  <si>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</si>
  <si>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</si>
  <si>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</si>
  <si>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</si>
  <si>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</si>
  <si>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</si>
  <si>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</si>
  <si>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</si>
  <si>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</si>
  <si>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</si>
  <si>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</si>
  <si>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</si>
  <si>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</si>
  <si>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</si>
  <si>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</si>
  <si>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</si>
  <si>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</si>
  <si>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</si>
  <si>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</si>
  <si>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</si>
  <si>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</si>
  <si>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</si>
  <si>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</si>
  <si>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</si>
  <si>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</si>
  <si>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</si>
  <si>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</si>
  <si>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</si>
  <si>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</si>
  <si>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</si>
  <si>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</si>
  <si>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</si>
  <si>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</si>
  <si>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</si>
  <si>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</si>
  <si>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</si>
  <si>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</si>
  <si>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</si>
  <si>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</si>
  <si>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</si>
  <si>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</si>
  <si>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</si>
  <si>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</si>
  <si>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</si>
  <si>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</si>
  <si>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</si>
  <si>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</si>
  <si>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</si>
  <si>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</si>
  <si>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</si>
  <si>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</si>
  <si>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</si>
  <si>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</si>
  <si>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</si>
  <si>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</si>
  <si>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</si>
  <si>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</si>
  <si>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</si>
  <si>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</si>
  <si>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</si>
  <si>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</si>
  <si>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</si>
  <si>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</si>
  <si>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</si>
  <si>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</si>
  <si>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</si>
  <si>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</si>
  <si>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</si>
  <si>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</si>
  <si>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</si>
  <si>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</si>
  <si>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</si>
  <si>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</si>
  <si>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</si>
  <si>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</si>
  <si>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</si>
  <si>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</si>
  <si>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</si>
  <si>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</si>
  <si>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</si>
  <si>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</si>
  <si>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</si>
  <si>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</si>
  <si>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</si>
  <si>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</si>
  <si>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</si>
  <si>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</si>
  <si>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</si>
  <si>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</si>
  <si>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</si>
  <si>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</si>
  <si>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</si>
  <si>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</si>
  <si>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</si>
  <si>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</si>
  <si>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</si>
  <si>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</si>
  <si>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</si>
  <si>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</si>
  <si>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</si>
  <si>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</si>
  <si>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</si>
  <si>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</si>
  <si>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</si>
  <si>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</si>
  <si>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</si>
  <si>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</si>
  <si>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</si>
  <si>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</si>
  <si>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</si>
  <si>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</si>
  <si>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</si>
  <si>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</si>
  <si>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</si>
  <si>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</si>
  <si>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</si>
  <si>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</si>
  <si>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</si>
  <si>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</si>
  <si>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</si>
  <si>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</si>
  <si>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</si>
  <si>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</si>
  <si>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</si>
  <si>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</si>
  <si>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</si>
  <si>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</si>
  <si>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</si>
  <si>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</si>
  <si>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</si>
  <si>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</si>
  <si>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</si>
  <si>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</si>
  <si>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</si>
  <si>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</si>
  <si>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</si>
  <si>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</si>
  <si>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</si>
  <si>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</si>
  <si>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</si>
  <si>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</si>
  <si>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</si>
  <si>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</si>
  <si>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</si>
  <si>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</si>
  <si>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</si>
  <si>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</si>
  <si>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</si>
  <si>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</si>
  <si>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</si>
  <si>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</si>
  <si>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</si>
  <si>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</si>
  <si>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</si>
  <si>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</si>
  <si>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</si>
  <si>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</si>
  <si>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</si>
  <si>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</si>
  <si>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</si>
  <si>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</si>
  <si>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</si>
  <si>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</si>
  <si>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</si>
  <si>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</si>
  <si>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</si>
  <si>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</si>
  <si>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</si>
  <si>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</si>
  <si>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</si>
  <si>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</si>
  <si>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</si>
  <si>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</si>
  <si>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</si>
  <si>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</si>
  <si>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</si>
  <si>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</si>
  <si>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</si>
  <si>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</si>
  <si>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</si>
  <si>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</si>
  <si>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</si>
  <si>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</si>
  <si>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</si>
  <si>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</si>
  <si>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</si>
  <si>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</si>
  <si>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</si>
  <si>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</si>
  <si>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</si>
  <si>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</si>
  <si>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</si>
  <si>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</si>
  <si>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</si>
  <si>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</si>
  <si>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</si>
  <si>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</si>
  <si>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</si>
  <si>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</si>
  <si>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</si>
  <si>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</si>
  <si>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</si>
  <si>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</si>
  <si>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</si>
  <si>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</si>
  <si>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</si>
  <si>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</si>
  <si>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</si>
  <si>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</si>
  <si>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</si>
  <si>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</si>
  <si>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</si>
  <si>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</si>
  <si>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</si>
  <si>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</si>
  <si>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</si>
  <si>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</si>
  <si>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</si>
  <si>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</si>
  <si>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</si>
  <si>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</si>
  <si>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</si>
  <si>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</si>
  <si>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</si>
  <si>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</si>
  <si>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</si>
  <si>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</si>
  <si>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</si>
  <si>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</si>
  <si>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</si>
  <si>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</si>
  <si>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</si>
  <si>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</si>
  <si>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</si>
  <si>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</si>
  <si>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</si>
  <si>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</si>
  <si>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</si>
  <si>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</si>
  <si>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</si>
  <si>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</si>
  <si>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</si>
  <si>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</si>
  <si>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</si>
  <si>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</si>
  <si>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</si>
  <si>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</si>
  <si>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</si>
  <si>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</si>
  <si>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</si>
  <si>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</si>
  <si>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</si>
  <si>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</si>
  <si>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</si>
  <si>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</si>
  <si>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</si>
  <si>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</si>
  <si>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</si>
  <si>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</si>
  <si>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</si>
  <si>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</si>
  <si>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</si>
  <si>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</si>
  <si>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</si>
  <si>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</si>
  <si>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</si>
  <si>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</si>
  <si>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</si>
  <si>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</si>
  <si>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</si>
  <si>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</si>
  <si>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</si>
  <si>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</si>
  <si>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</si>
  <si>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</si>
  <si>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</si>
  <si>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</si>
  <si>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</si>
  <si>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</si>
  <si>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</si>
  <si>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</si>
  <si>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</si>
  <si>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</si>
  <si>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</si>
  <si>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</si>
  <si>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</si>
  <si>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</si>
  <si>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</si>
  <si>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</si>
  <si>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</si>
  <si>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</si>
  <si>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</si>
  <si>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</si>
  <si>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</si>
  <si>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</si>
  <si>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</si>
  <si>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</si>
  <si>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</si>
  <si>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</si>
  <si>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</si>
  <si>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</si>
  <si>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</si>
  <si>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</si>
  <si>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</si>
  <si>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</si>
  <si>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</si>
  <si>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</si>
  <si>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</si>
  <si>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</si>
  <si>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</si>
  <si>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</si>
  <si>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</si>
  <si>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</si>
  <si>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</si>
  <si>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</si>
  <si>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</si>
  <si>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</si>
  <si>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</si>
  <si>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</si>
  <si>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</si>
  <si>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</si>
  <si>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</si>
  <si>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</si>
  <si>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</si>
  <si>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</si>
  <si>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</si>
  <si>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</si>
  <si>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</si>
  <si>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</si>
  <si>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</si>
  <si>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</si>
  <si>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</si>
  <si>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</si>
  <si>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</si>
  <si>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</si>
  <si>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</si>
  <si>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</si>
  <si>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</si>
  <si>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</si>
  <si>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</si>
  <si>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</si>
  <si>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</si>
  <si>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</si>
  <si>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</si>
  <si>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</si>
  <si>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</si>
  <si>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</si>
  <si>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</si>
  <si>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</si>
  <si>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</si>
  <si>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</si>
  <si>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</si>
  <si>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</si>
  <si>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</si>
  <si>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</si>
  <si>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</si>
  <si>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</si>
  <si>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</si>
  <si>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</si>
  <si>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</si>
  <si>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</si>
  <si>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</si>
  <si>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</si>
  <si>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</si>
  <si>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</si>
  <si>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</si>
  <si>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</si>
  <si>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</si>
  <si>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</si>
  <si>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</si>
  <si>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</si>
  <si>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</si>
  <si>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</si>
  <si>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</si>
  <si>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</si>
  <si>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</si>
  <si>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</si>
  <si>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</si>
  <si>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</si>
  <si>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</si>
  <si>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</si>
  <si>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</si>
  <si>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</si>
  <si>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</si>
  <si>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</si>
  <si>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</si>
  <si>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</si>
  <si>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</si>
  <si>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</si>
  <si>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</si>
  <si>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</si>
  <si>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</si>
  <si>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</si>
  <si>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</si>
  <si>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</si>
  <si>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</si>
  <si>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</si>
  <si>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</si>
  <si>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</si>
  <si>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</si>
  <si>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</si>
  <si>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</si>
  <si>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</si>
  <si>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</si>
  <si>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</si>
  <si>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</si>
  <si>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</si>
  <si>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</si>
  <si>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</si>
  <si>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</si>
  <si>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</si>
  <si>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</si>
  <si>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</si>
  <si>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</si>
  <si>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</si>
  <si>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</si>
  <si>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</si>
  <si>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</si>
  <si>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</si>
  <si>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</si>
  <si>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</si>
  <si>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</si>
  <si>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</si>
  <si>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</si>
  <si>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</si>
  <si>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</si>
  <si>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</si>
  <si>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</si>
  <si>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</si>
  <si>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</si>
  <si>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</si>
  <si>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</si>
  <si>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</si>
  <si>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</si>
  <si>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</si>
  <si>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</si>
  <si>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</si>
  <si>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</si>
  <si>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</si>
  <si>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</si>
  <si>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</si>
  <si>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</si>
  <si>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</si>
  <si>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</si>
  <si>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</si>
  <si>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</si>
  <si>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</si>
  <si>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</si>
  <si>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</si>
  <si>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</si>
  <si>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</si>
  <si>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</si>
  <si>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</si>
  <si>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</si>
  <si>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</si>
  <si>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</si>
  <si>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</si>
  <si>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</si>
  <si>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</si>
  <si>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</si>
  <si>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</si>
  <si>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</si>
  <si>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</si>
  <si>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</si>
  <si>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</si>
  <si>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</si>
  <si>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</si>
  <si>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</si>
  <si>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</si>
  <si>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</si>
  <si>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</si>
  <si>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</si>
  <si>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</si>
  <si>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</si>
  <si>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</si>
  <si>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</si>
  <si>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</si>
  <si>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</si>
  <si>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</si>
  <si>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</si>
  <si>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</si>
  <si>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</si>
  <si>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</si>
  <si>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</si>
  <si>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</si>
  <si>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</si>
  <si>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</si>
  <si>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</si>
  <si>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</si>
  <si>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</si>
  <si>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</si>
  <si>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</si>
  <si>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</si>
  <si>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</si>
  <si>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</si>
  <si>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</si>
  <si>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</si>
  <si>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</si>
  <si>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</si>
  <si>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</si>
  <si>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</si>
  <si>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</si>
  <si>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</si>
  <si>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</si>
  <si>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</si>
  <si>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</si>
  <si>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</si>
  <si>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</si>
  <si>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</si>
  <si>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</si>
  <si>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</si>
  <si>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</si>
  <si>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</si>
  <si>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</si>
  <si>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</si>
  <si>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</si>
  <si>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</si>
  <si>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</si>
  <si>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</si>
  <si>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</si>
  <si>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</si>
  <si>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</si>
  <si>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</si>
  <si>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</si>
  <si>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</si>
  <si>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</si>
  <si>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</si>
  <si>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</si>
  <si>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</si>
  <si>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</si>
  <si>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</si>
  <si>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</si>
  <si>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</si>
  <si>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</si>
  <si>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</si>
  <si>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</si>
  <si>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</si>
  <si>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</si>
  <si>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</si>
  <si>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</si>
  <si>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</si>
  <si>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</si>
  <si>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</si>
  <si>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</si>
  <si>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</si>
  <si>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</si>
  <si>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</si>
  <si>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</si>
  <si>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</si>
  <si>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</si>
  <si>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</si>
  <si>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</si>
  <si>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</si>
  <si>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</si>
  <si>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</si>
  <si>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</si>
  <si>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</si>
  <si>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</si>
  <si>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</si>
  <si>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</si>
  <si>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</si>
  <si>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</si>
  <si>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</si>
  <si>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</si>
  <si>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</si>
  <si>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</si>
  <si>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</si>
  <si>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</si>
  <si>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</si>
  <si>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</si>
  <si>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</si>
  <si>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</si>
  <si>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</si>
  <si>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</si>
  <si>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</si>
  <si>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</si>
  <si>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</si>
  <si>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</si>
  <si>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</si>
  <si>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</si>
  <si>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</si>
  <si>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</si>
  <si>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</si>
  <si>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</si>
  <si>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</si>
  <si>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</si>
  <si>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</si>
  <si>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</si>
  <si>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</si>
  <si>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</si>
  <si>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</si>
  <si>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</si>
  <si>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</si>
  <si>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</si>
  <si>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</si>
  <si>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</si>
  <si>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</si>
  <si>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</si>
  <si>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</si>
  <si>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</si>
  <si>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</si>
  <si>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</si>
  <si>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</si>
  <si>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</si>
  <si>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</si>
  <si>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</si>
  <si>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</si>
  <si>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</si>
  <si>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</si>
  <si>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</si>
  <si>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</si>
  <si>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</si>
  <si>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</si>
  <si>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</si>
  <si>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</si>
  <si>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</si>
  <si>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</si>
  <si>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</si>
  <si>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</si>
  <si>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</si>
  <si>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</si>
  <si>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</si>
  <si>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</si>
  <si>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</si>
  <si>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</si>
  <si>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</si>
  <si>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</si>
  <si>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</si>
  <si>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</si>
  <si>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</si>
  <si>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</si>
  <si>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</si>
  <si>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</si>
  <si>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</si>
  <si>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</si>
  <si>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</si>
  <si>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</si>
  <si>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</si>
  <si>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</si>
  <si>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</si>
  <si>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</si>
  <si>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</si>
  <si>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</si>
  <si>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</si>
  <si>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</si>
  <si>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</si>
  <si>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</si>
  <si>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</si>
  <si>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</si>
  <si>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</si>
  <si>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</si>
  <si>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</si>
  <si>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</si>
  <si>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</si>
  <si>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</si>
  <si>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</si>
  <si>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</si>
  <si>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</si>
  <si>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</si>
  <si>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</si>
  <si>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</si>
  <si>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</si>
  <si>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</si>
  <si>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</si>
  <si>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</si>
  <si>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</si>
  <si>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</si>
  <si>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</si>
  <si>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</si>
  <si>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</si>
  <si>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</si>
  <si>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</si>
  <si>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</si>
  <si>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</si>
  <si>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</si>
  <si>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</si>
  <si>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</si>
  <si>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</si>
  <si>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</si>
  <si>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</si>
  <si>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</si>
  <si>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</si>
  <si>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</si>
  <si>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</si>
  <si>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</si>
  <si>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</si>
  <si>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</si>
  <si>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</si>
  <si>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</si>
  <si>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</si>
  <si>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</si>
  <si>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</si>
  <si>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</si>
  <si>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</si>
  <si>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</si>
  <si>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</si>
  <si>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</si>
  <si>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</si>
  <si>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</si>
  <si>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</si>
  <si>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</si>
  <si>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</si>
  <si>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</si>
  <si>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</si>
  <si>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</si>
  <si>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</si>
  <si>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</si>
  <si>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</si>
  <si>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</si>
  <si>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</si>
  <si>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</si>
  <si>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</si>
  <si>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</si>
  <si>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</si>
  <si>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</si>
  <si>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</si>
  <si>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</si>
  <si>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</si>
  <si>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</si>
  <si>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</si>
  <si>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</si>
  <si>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</si>
  <si>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</si>
  <si>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</si>
  <si>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</si>
  <si>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</si>
  <si>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</si>
  <si>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</si>
  <si>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</si>
  <si>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</si>
  <si>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</si>
  <si>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</si>
  <si>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</si>
  <si>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</si>
  <si>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</si>
  <si>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</si>
  <si>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</si>
  <si>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</si>
  <si>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</si>
  <si>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</si>
  <si>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</si>
  <si>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</si>
  <si>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</si>
  <si>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</si>
  <si>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</si>
  <si>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</si>
  <si>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</si>
  <si>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</si>
  <si>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</si>
  <si>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</si>
  <si>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</si>
  <si>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</si>
  <si>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</si>
  <si>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</si>
  <si>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</si>
  <si>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</si>
  <si>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</si>
  <si>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</si>
  <si>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</si>
  <si>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</si>
  <si>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</si>
  <si>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</si>
  <si>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</si>
  <si>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</si>
  <si>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</si>
  <si>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</si>
  <si>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</si>
  <si>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</si>
  <si>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</si>
  <si>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</si>
  <si>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</si>
  <si>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</si>
  <si>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</si>
  <si>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</si>
  <si>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</si>
  <si>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</si>
  <si>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</si>
  <si>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</si>
  <si>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</si>
  <si>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</si>
  <si>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</si>
  <si>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</si>
  <si>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</si>
  <si>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</si>
  <si>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</si>
  <si>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</si>
  <si>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</si>
  <si>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</si>
  <si>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</si>
  <si>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</si>
  <si>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</si>
  <si>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</si>
  <si>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</si>
  <si>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</si>
  <si>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</si>
  <si>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</si>
  <si>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</si>
  <si>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</si>
  <si>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</si>
  <si>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</si>
  <si>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</si>
  <si>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</si>
  <si>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</si>
  <si>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</si>
  <si>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</si>
  <si>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</si>
  <si>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</si>
  <si>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</si>
  <si>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</si>
  <si>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</si>
  <si>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</si>
  <si>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</si>
  <si>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</si>
  <si>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</si>
  <si>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</si>
  <si>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</si>
  <si>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</si>
  <si>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</si>
  <si>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</si>
  <si>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</si>
  <si>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</si>
  <si>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</si>
  <si>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</si>
  <si>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</si>
  <si>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</si>
  <si>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</si>
  <si>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</si>
  <si>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</si>
  <si>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</si>
  <si>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</si>
  <si>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</si>
  <si>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</si>
  <si>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</si>
  <si>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</si>
  <si>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</si>
  <si>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</si>
  <si>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</si>
  <si>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</si>
  <si>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</si>
  <si>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</si>
  <si>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</si>
  <si>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</si>
  <si>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</si>
  <si>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</si>
  <si>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</si>
  <si>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</si>
  <si>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</si>
  <si>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</si>
  <si>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</si>
  <si>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</si>
  <si>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</si>
  <si>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</si>
  <si>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</si>
  <si>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</si>
  <si>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</si>
  <si>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</si>
  <si>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</si>
  <si>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</si>
  <si>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</si>
  <si>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</si>
  <si>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</si>
  <si>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</si>
  <si>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</si>
  <si>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</si>
  <si>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</si>
  <si>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</si>
  <si>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</si>
  <si>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</si>
  <si>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</si>
  <si>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</si>
  <si>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</si>
  <si>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</si>
  <si>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</si>
  <si>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</si>
  <si>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</si>
  <si>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</si>
  <si>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</si>
  <si>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</si>
  <si>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</si>
  <si>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</si>
  <si>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</si>
  <si>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</si>
  <si>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</si>
  <si>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</si>
  <si>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</si>
  <si>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</si>
  <si>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</si>
  <si>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</si>
  <si>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</si>
  <si>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</si>
  <si>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</si>
  <si>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</si>
  <si>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</si>
  <si>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</si>
  <si>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</si>
  <si>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</si>
  <si>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</si>
  <si>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</si>
  <si>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</si>
  <si>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</si>
  <si>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</si>
  <si>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</si>
  <si>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</si>
  <si>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</si>
  <si>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</si>
  <si>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</si>
  <si>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</si>
  <si>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</si>
  <si>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</si>
  <si>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</si>
  <si>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</si>
  <si>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</si>
  <si>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</si>
  <si>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</si>
  <si>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</si>
  <si>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</si>
  <si>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</si>
  <si>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</si>
  <si>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</si>
  <si>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</si>
  <si>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</si>
  <si>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</si>
  <si>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</si>
  <si>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</si>
  <si>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</si>
  <si>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</si>
  <si>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</si>
  <si>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</si>
  <si>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</si>
  <si>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</si>
  <si>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</si>
  <si>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</si>
  <si>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</si>
  <si>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</si>
  <si>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</si>
  <si>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</si>
  <si>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</si>
  <si>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</si>
  <si>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</si>
  <si>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</si>
  <si>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</si>
  <si>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</si>
  <si>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</si>
  <si>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</si>
  <si>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</si>
  <si>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</si>
  <si>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</si>
  <si>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</si>
  <si>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</si>
  <si>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</si>
  <si>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</si>
  <si>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</si>
  <si>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</si>
  <si>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</si>
  <si>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</si>
  <si>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</si>
  <si>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</si>
  <si>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</si>
  <si>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</si>
  <si>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</si>
  <si>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</si>
  <si>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</si>
  <si>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</si>
  <si>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</si>
  <si>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</si>
  <si>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</si>
  <si>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</si>
  <si>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</si>
  <si>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</si>
  <si>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</si>
  <si>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</si>
  <si>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</si>
  <si>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</si>
  <si>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</si>
  <si>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</si>
  <si>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</si>
  <si>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</si>
  <si>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</si>
  <si>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</si>
  <si>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</si>
  <si>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</si>
  <si>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</si>
  <si>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</si>
  <si>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</si>
  <si>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</si>
  <si>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</si>
  <si>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</si>
  <si>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</si>
  <si>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</si>
  <si>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</si>
  <si>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</si>
  <si>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</si>
  <si>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</si>
  <si>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</si>
  <si>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</si>
  <si>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</si>
  <si>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</si>
  <si>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</si>
  <si>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</si>
  <si>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</si>
  <si>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</si>
  <si>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</si>
  <si>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</si>
  <si>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</si>
  <si>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</si>
  <si>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</si>
  <si>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</si>
  <si>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</si>
  <si>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</si>
  <si>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</si>
  <si>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</si>
  <si>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</si>
  <si>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</si>
  <si>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</si>
  <si>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</si>
  <si>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</si>
  <si>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</si>
  <si>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</si>
  <si>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</si>
  <si>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</si>
  <si>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</si>
  <si>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</si>
  <si>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</si>
  <si>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</si>
  <si>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</si>
  <si>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</si>
  <si>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</si>
  <si>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</si>
  <si>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</si>
  <si>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</si>
  <si>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</si>
  <si>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</si>
  <si>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</si>
  <si>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</si>
  <si>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</si>
  <si>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</si>
  <si>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</si>
  <si>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</si>
  <si>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</si>
  <si>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</si>
  <si>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</si>
  <si>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</si>
  <si>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</si>
  <si>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</si>
  <si>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</si>
  <si>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</si>
  <si>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</si>
  <si>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</si>
  <si>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</si>
  <si>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</si>
  <si>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</si>
  <si>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</si>
  <si>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</si>
  <si>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</si>
  <si>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</si>
  <si>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</si>
  <si>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</si>
  <si>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</si>
  <si>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</si>
  <si>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</si>
  <si>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</si>
  <si>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</si>
  <si>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</si>
  <si>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</si>
  <si>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</si>
  <si>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</si>
  <si>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</si>
  <si>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</si>
  <si>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</si>
  <si>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</si>
  <si>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</si>
  <si>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</si>
  <si>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</si>
  <si>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</si>
  <si>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</si>
  <si>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</si>
  <si>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</si>
  <si>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</si>
  <si>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</si>
  <si>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</si>
  <si>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</si>
  <si>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</si>
  <si>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</si>
  <si>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</si>
  <si>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</si>
  <si>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</si>
  <si>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</si>
  <si>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</si>
  <si>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</si>
  <si>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</si>
  <si>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</si>
  <si>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</si>
  <si>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</si>
  <si>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</si>
  <si>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</si>
  <si>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</si>
  <si>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</si>
  <si>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</si>
  <si>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</si>
  <si>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</si>
  <si>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</si>
  <si>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</si>
  <si>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</si>
  <si>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</si>
  <si>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</si>
  <si>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</si>
  <si>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</si>
  <si>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</si>
  <si>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</si>
  <si>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</si>
  <si>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</si>
  <si>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</si>
  <si>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</si>
  <si>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</si>
  <si>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</si>
  <si>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</si>
  <si>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</si>
  <si>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</si>
  <si>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</si>
  <si>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</si>
  <si>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</si>
  <si>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</si>
  <si>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</si>
  <si>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</si>
  <si>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</si>
  <si>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</si>
  <si>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</si>
  <si>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</si>
  <si>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</si>
  <si>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</si>
  <si>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</si>
  <si>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</si>
  <si>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</si>
  <si>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</si>
  <si>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</si>
  <si>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</si>
  <si>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</si>
  <si>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</si>
  <si>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</si>
  <si>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</si>
  <si>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</si>
  <si>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</si>
  <si>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</si>
  <si>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</si>
  <si>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</si>
  <si>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</si>
  <si>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</si>
  <si>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</si>
  <si>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</si>
  <si>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</si>
  <si>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</si>
  <si>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</si>
  <si>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</si>
  <si>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</si>
  <si>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</si>
  <si>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</si>
  <si>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</si>
  <si>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</si>
  <si>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</si>
  <si>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</si>
  <si>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</si>
  <si>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</si>
  <si>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</si>
  <si>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</si>
  <si>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</si>
  <si>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</si>
  <si>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</si>
  <si>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</si>
  <si>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</si>
  <si>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</si>
  <si>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</si>
  <si>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</si>
  <si>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</si>
  <si>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</si>
  <si>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</si>
  <si>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</si>
  <si>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</si>
  <si>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</si>
  <si>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</si>
  <si>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</si>
  <si>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</si>
  <si>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</si>
  <si>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</si>
  <si>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</si>
  <si>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</si>
  <si>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</si>
  <si>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</si>
  <si>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</si>
  <si>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</si>
  <si>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</si>
  <si>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</si>
  <si>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</si>
  <si>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</si>
  <si>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</si>
  <si>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</si>
  <si>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</si>
  <si>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</si>
  <si>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</si>
  <si>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</si>
  <si>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</si>
  <si>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</si>
  <si>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</si>
  <si>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</si>
  <si>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</si>
  <si>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</si>
  <si>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</si>
  <si>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</si>
  <si>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</si>
  <si>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</si>
  <si>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</si>
  <si>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</si>
  <si>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</si>
  <si>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</si>
  <si>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</si>
  <si>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</si>
  <si>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</si>
  <si>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</si>
  <si>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</si>
  <si>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</si>
  <si>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</si>
  <si>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</si>
  <si>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</si>
  <si>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</si>
  <si>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</si>
  <si>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</si>
  <si>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</si>
  <si>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</si>
  <si>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</si>
  <si>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</si>
  <si>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</si>
  <si>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</si>
  <si>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</si>
  <si>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</si>
  <si>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</si>
  <si>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</si>
  <si>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</si>
  <si>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</si>
  <si>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</si>
  <si>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</si>
  <si>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</si>
  <si>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</si>
  <si>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</si>
  <si>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</si>
  <si>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</si>
  <si>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</si>
  <si>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</si>
  <si>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</si>
  <si>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</si>
  <si>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</si>
  <si>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</si>
  <si>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</si>
  <si>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</si>
  <si>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</si>
  <si>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</si>
  <si>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</si>
  <si>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</si>
  <si>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</si>
  <si>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</si>
  <si>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</si>
  <si>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</si>
  <si>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</si>
  <si>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</si>
  <si>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</si>
  <si>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</si>
  <si>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</si>
  <si>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</si>
  <si>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</si>
  <si>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</si>
  <si>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</si>
  <si>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</si>
  <si>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</si>
  <si>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</si>
  <si>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</si>
  <si>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</si>
  <si>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</si>
  <si>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</si>
  <si>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</si>
  <si>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</si>
  <si>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</si>
  <si>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</si>
  <si>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</si>
  <si>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</si>
  <si>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</si>
  <si>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</si>
  <si>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</si>
  <si>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</si>
  <si>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</si>
  <si>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</si>
  <si>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</si>
  <si>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</si>
  <si>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</si>
  <si>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</si>
  <si>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</si>
  <si>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</si>
  <si>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</si>
  <si>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</si>
  <si>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</si>
  <si>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</si>
  <si>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</si>
  <si>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</si>
  <si>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</si>
  <si>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</si>
  <si>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</si>
  <si>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</si>
  <si>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</si>
  <si>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</si>
  <si>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</si>
  <si>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</si>
  <si>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</si>
  <si>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</si>
  <si>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</si>
  <si>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</si>
  <si>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</si>
  <si>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</si>
  <si>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</si>
  <si>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</si>
  <si>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</si>
  <si>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</si>
  <si>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</si>
  <si>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</si>
  <si>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</si>
  <si>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</si>
  <si>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</si>
  <si>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</si>
  <si>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</si>
  <si>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</si>
  <si>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</si>
  <si>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</si>
  <si>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</si>
  <si>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</si>
  <si>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</si>
  <si>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</si>
  <si>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</si>
  <si>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</si>
  <si>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</si>
  <si>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</si>
  <si>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</si>
  <si>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</si>
  <si>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</si>
  <si>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</si>
  <si>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</si>
  <si>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</si>
  <si>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</si>
  <si>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</si>
  <si>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</si>
  <si>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</si>
  <si>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</si>
  <si>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</si>
  <si>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</si>
  <si>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</si>
  <si>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</si>
  <si>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</si>
  <si>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</si>
  <si>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</si>
  <si>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</si>
  <si>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</si>
  <si>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</si>
  <si>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</si>
  <si>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</si>
  <si>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</si>
  <si>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</si>
  <si>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</si>
  <si>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</si>
  <si>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</si>
  <si>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</si>
  <si>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</si>
  <si>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</si>
  <si>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</si>
  <si>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</si>
  <si>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</si>
  <si>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</si>
  <si>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</si>
  <si>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</si>
  <si>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</si>
  <si>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</si>
  <si>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</si>
  <si>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</si>
  <si>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</si>
  <si>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</si>
  <si>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</si>
  <si>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</si>
  <si>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</si>
  <si>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</si>
  <si>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</si>
  <si>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</si>
  <si>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</si>
  <si>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</si>
  <si>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</si>
  <si>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</si>
  <si>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</si>
  <si>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</si>
  <si>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</si>
  <si>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</si>
  <si>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</si>
  <si>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</si>
  <si>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</si>
  <si>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</si>
  <si>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</si>
  <si>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</si>
  <si>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</si>
  <si>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</si>
  <si>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</si>
  <si>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</si>
  <si>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</si>
  <si>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</si>
  <si>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</si>
  <si>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</si>
  <si>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</si>
  <si>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</si>
  <si>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</si>
  <si>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</si>
  <si>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</si>
  <si>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</si>
  <si>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</si>
  <si>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</si>
  <si>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</si>
  <si>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</si>
  <si>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</si>
  <si>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</si>
  <si>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</si>
  <si>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</si>
  <si>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</si>
  <si>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</si>
  <si>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</si>
  <si>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</si>
  <si>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</si>
  <si>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</si>
  <si>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</si>
  <si>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</si>
  <si>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</si>
  <si>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</si>
  <si>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</si>
  <si>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</si>
  <si>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</si>
  <si>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</si>
  <si>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</si>
  <si>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</si>
  <si>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</si>
  <si>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</si>
  <si>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</si>
  <si>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</si>
  <si>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</si>
  <si>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</si>
  <si>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</si>
  <si>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</si>
  <si>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</si>
  <si>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</si>
  <si>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</si>
  <si>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</si>
  <si>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</si>
  <si>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</si>
  <si>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</si>
  <si>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</si>
  <si>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</si>
  <si>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</si>
  <si>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</si>
  <si>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</si>
  <si>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</si>
  <si>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</si>
  <si>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</si>
  <si>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</si>
  <si>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</si>
  <si>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</si>
  <si>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</si>
  <si>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</si>
  <si>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</si>
  <si>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</si>
  <si>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</si>
  <si>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</si>
  <si>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</si>
  <si>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</si>
  <si>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</si>
  <si>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</si>
  <si>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</si>
  <si>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</si>
  <si>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</si>
  <si>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</si>
  <si>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</si>
  <si>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</si>
  <si>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</si>
  <si>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</si>
  <si>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</si>
  <si>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</si>
  <si>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</si>
  <si>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</si>
  <si>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</si>
  <si>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</si>
  <si>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</si>
  <si>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</si>
  <si>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</si>
  <si>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</si>
  <si>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</si>
  <si>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</si>
  <si>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</si>
  <si>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</si>
  <si>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</si>
  <si>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</si>
  <si>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</si>
  <si>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</si>
  <si>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</si>
  <si>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</si>
  <si>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</si>
  <si>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</si>
  <si>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</si>
  <si>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</si>
  <si>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</si>
  <si>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</si>
  <si>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</si>
  <si>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</si>
  <si>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</si>
  <si>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</si>
  <si>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</si>
  <si>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</si>
  <si>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</si>
  <si>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</si>
  <si>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</si>
  <si>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</si>
  <si>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</si>
  <si>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</si>
  <si>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</si>
  <si>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</si>
  <si>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</si>
  <si>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</si>
  <si>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</si>
  <si>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</si>
  <si>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</si>
  <si>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</si>
  <si>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</si>
  <si>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</si>
  <si>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</si>
  <si>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</si>
  <si>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</si>
  <si>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</si>
  <si>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</si>
  <si>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</si>
  <si>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</si>
  <si>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</si>
  <si>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</si>
  <si>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</si>
  <si>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</si>
  <si>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</si>
  <si>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</si>
  <si>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</si>
  <si>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</si>
  <si>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</si>
  <si>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</si>
  <si>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</si>
  <si>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</si>
  <si>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</si>
  <si>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</si>
  <si>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</si>
  <si>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</si>
  <si>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</si>
  <si>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</si>
  <si>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</si>
  <si>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</si>
  <si>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</si>
  <si>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</si>
  <si>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</si>
  <si>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</si>
  <si>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</si>
  <si>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</si>
  <si>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</si>
  <si>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</si>
  <si>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</si>
  <si>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</si>
  <si>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</si>
  <si>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</si>
  <si>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</si>
  <si>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</si>
  <si>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</si>
  <si>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</si>
  <si>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</si>
  <si>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</si>
  <si>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</si>
  <si>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</si>
  <si>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</si>
  <si>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</si>
  <si>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</si>
  <si>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</si>
  <si>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</si>
  <si>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</si>
  <si>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</si>
  <si>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</si>
  <si>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</si>
  <si>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</si>
  <si>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</si>
  <si>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</si>
  <si>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</si>
  <si>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</si>
  <si>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</si>
  <si>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</si>
  <si>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</si>
  <si>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</si>
  <si>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</si>
  <si>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</si>
  <si>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</si>
  <si>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</si>
  <si>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</si>
  <si>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</si>
  <si>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</si>
  <si>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</si>
  <si>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</si>
  <si>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</si>
  <si>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</si>
  <si>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</si>
  <si>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</si>
  <si>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</si>
  <si>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</si>
  <si>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</si>
  <si>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</si>
  <si>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</si>
  <si>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</si>
  <si>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</si>
  <si>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</si>
  <si>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</si>
  <si>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</si>
  <si>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</si>
  <si>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</si>
  <si>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</si>
  <si>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</si>
  <si>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</si>
  <si>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</si>
  <si>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</si>
  <si>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</si>
  <si>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</si>
  <si>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</si>
  <si>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</si>
  <si>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</si>
  <si>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</si>
  <si>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</si>
  <si>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</si>
  <si>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</si>
  <si>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</si>
  <si>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</si>
  <si>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</si>
  <si>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</si>
  <si>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</si>
  <si>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</si>
  <si>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</si>
  <si>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</si>
  <si>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</si>
  <si>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</si>
  <si>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</si>
  <si>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</si>
  <si>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</si>
  <si>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</si>
  <si>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</si>
  <si>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</si>
  <si>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</si>
  <si>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</si>
  <si>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</si>
  <si>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</si>
  <si>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</si>
  <si>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</si>
  <si>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</si>
  <si>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</si>
  <si>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</si>
  <si>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</si>
  <si>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</si>
  <si>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</si>
  <si>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</si>
  <si>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</si>
  <si>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</si>
  <si>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</si>
  <si>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</si>
  <si>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</si>
  <si>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</si>
  <si>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</si>
  <si>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</si>
  <si>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</si>
  <si>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</si>
  <si>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</si>
  <si>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</si>
  <si>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</si>
  <si>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</si>
  <si>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</si>
  <si>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</si>
  <si>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</si>
  <si>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</si>
  <si>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</si>
  <si>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</si>
  <si>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</si>
  <si>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</si>
  <si>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</si>
  <si>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</si>
  <si>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</si>
  <si>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</si>
  <si>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</si>
  <si>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</si>
  <si>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</si>
  <si>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</si>
  <si>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</si>
  <si>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</si>
  <si>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</si>
  <si>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</si>
  <si>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</si>
  <si>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</si>
  <si>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</si>
  <si>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</si>
  <si>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</si>
  <si>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</si>
  <si>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</si>
  <si>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</si>
  <si>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</si>
  <si>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</si>
  <si>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</si>
  <si>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</si>
  <si>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</si>
  <si>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</si>
  <si>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</si>
  <si>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</si>
  <si>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</si>
  <si>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</si>
  <si>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</si>
  <si>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</si>
  <si>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</si>
  <si>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</si>
  <si>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</si>
  <si>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</si>
  <si>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</si>
  <si>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</si>
  <si>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</si>
  <si>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</si>
  <si>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</si>
  <si>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</si>
  <si>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</si>
  <si>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</si>
  <si>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</si>
  <si>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</si>
  <si>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</si>
  <si>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</si>
  <si>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</si>
  <si>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</si>
  <si>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</si>
  <si>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</si>
  <si>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</si>
  <si>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</si>
  <si>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</si>
  <si>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</si>
  <si>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</si>
  <si>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</si>
  <si>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</si>
  <si>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</si>
  <si>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</si>
  <si>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</si>
  <si>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</si>
  <si>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</si>
  <si>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</si>
  <si>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</si>
  <si>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</si>
  <si>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</si>
  <si>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</si>
  <si>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</si>
  <si>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</si>
  <si>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</si>
  <si>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</si>
  <si>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</si>
  <si>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</si>
  <si>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</si>
  <si>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</si>
  <si>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</si>
  <si>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</si>
  <si>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</si>
  <si>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</si>
  <si>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</si>
  <si>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</si>
  <si>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</si>
  <si>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</si>
  <si>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</si>
  <si>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</si>
  <si>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</si>
  <si>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</si>
  <si>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</si>
  <si>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</si>
  <si>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</si>
  <si>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</si>
  <si>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</si>
  <si>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</si>
  <si>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</si>
  <si>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</si>
  <si>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</si>
  <si>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</si>
  <si>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</si>
  <si>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</si>
  <si>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</si>
  <si>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</si>
  <si>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</si>
  <si>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</si>
  <si>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</si>
  <si>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</si>
  <si>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</si>
  <si>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</si>
  <si>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</si>
  <si>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</si>
  <si>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</si>
  <si>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</si>
  <si>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</si>
  <si>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</si>
  <si>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</si>
  <si>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</si>
  <si>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</si>
  <si>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</si>
  <si>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</si>
  <si>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</si>
  <si>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</si>
  <si>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</si>
  <si>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</si>
  <si>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</si>
  <si>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</si>
  <si>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</si>
  <si>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</si>
  <si>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</si>
  <si>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</si>
  <si>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</si>
  <si>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</si>
  <si>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</si>
  <si>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</si>
  <si>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</si>
  <si>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</si>
  <si>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</si>
  <si>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</si>
  <si>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</si>
  <si>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</si>
  <si>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</si>
  <si>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</si>
  <si>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</si>
  <si>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</si>
  <si>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</si>
  <si>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</si>
  <si>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</si>
  <si>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</si>
  <si>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</si>
  <si>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</si>
  <si>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</si>
  <si>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</si>
  <si>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</si>
  <si>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</si>
  <si>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</si>
  <si>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</si>
  <si>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</si>
  <si>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</si>
  <si>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</si>
  <si>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</si>
  <si>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</si>
  <si>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</si>
  <si>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</si>
  <si>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</si>
  <si>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</si>
  <si>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</si>
  <si>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</si>
  <si>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</si>
  <si>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</si>
  <si>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</si>
  <si>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</si>
  <si>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</si>
  <si>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</si>
  <si>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</si>
  <si>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</si>
  <si>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</si>
  <si>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</si>
  <si>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</si>
  <si>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</si>
  <si>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</si>
  <si>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</si>
  <si>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</si>
  <si>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</si>
  <si>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</si>
  <si>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</si>
  <si>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</si>
  <si>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</si>
  <si>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</si>
  <si>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</si>
  <si>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</si>
  <si>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</si>
  <si>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</si>
  <si>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</si>
  <si>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</si>
  <si>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</si>
  <si>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</si>
  <si>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</si>
  <si>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</si>
  <si>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</si>
  <si>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</si>
  <si>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</si>
  <si>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</si>
  <si>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</si>
  <si>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</si>
  <si>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</si>
  <si>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</si>
  <si>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</si>
  <si>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</si>
  <si>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</si>
  <si>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</si>
  <si>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</si>
  <si>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</si>
  <si>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</si>
  <si>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</si>
  <si>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</si>
  <si>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</si>
  <si>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</si>
  <si>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</si>
  <si>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</si>
  <si>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</si>
  <si>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</si>
  <si>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</si>
  <si>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</si>
  <si>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</si>
  <si>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</si>
  <si>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</si>
  <si>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</si>
  <si>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</si>
  <si>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</si>
  <si>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</si>
  <si>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</si>
  <si>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</si>
  <si>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</si>
  <si>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</si>
  <si>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</si>
  <si>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</si>
  <si>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</si>
  <si>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</si>
  <si>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</si>
  <si>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</si>
  <si>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</si>
  <si>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</si>
  <si>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</si>
  <si>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</si>
  <si>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</si>
  <si>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</si>
  <si>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</si>
  <si>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</si>
  <si>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</si>
  <si>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</si>
  <si>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</si>
  <si>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</si>
  <si>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</si>
  <si>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</si>
  <si>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</si>
  <si>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</si>
  <si>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</si>
  <si>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</si>
  <si>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</si>
  <si>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</si>
  <si>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</si>
  <si>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</si>
  <si>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</si>
  <si>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</si>
  <si>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</si>
  <si>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</si>
  <si>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</si>
  <si>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</si>
  <si>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</si>
  <si>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</si>
  <si>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</si>
  <si>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</si>
  <si>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</si>
  <si>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</si>
  <si>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</si>
  <si>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</si>
  <si>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</si>
  <si>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</si>
  <si>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</si>
  <si>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</si>
  <si>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</si>
  <si>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</si>
  <si>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</si>
  <si>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</si>
  <si>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</si>
  <si>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</si>
  <si>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</si>
  <si>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</si>
  <si>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</si>
  <si>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</si>
  <si>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</si>
  <si>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</si>
  <si>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</si>
  <si>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</si>
  <si>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</si>
  <si>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</si>
  <si>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</si>
  <si>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</si>
  <si>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</si>
  <si>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</si>
  <si>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</si>
  <si>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</si>
  <si>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</si>
  <si>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</si>
  <si>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</si>
  <si>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</si>
  <si>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</si>
  <si>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</si>
  <si>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</si>
  <si>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</si>
  <si>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</si>
  <si>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</si>
  <si>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</si>
  <si>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</si>
  <si>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</si>
  <si>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</si>
  <si>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</si>
  <si>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</si>
  <si>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</si>
  <si>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</si>
  <si>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</si>
  <si>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</si>
  <si>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</si>
  <si>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</si>
  <si>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</si>
  <si>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</si>
  <si>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</si>
  <si>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</si>
  <si>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</si>
  <si>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</si>
  <si>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</si>
  <si>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</si>
  <si>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</si>
  <si>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</si>
  <si>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</si>
  <si>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</si>
  <si>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</si>
  <si>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</si>
  <si>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</si>
  <si>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</si>
  <si>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</si>
  <si>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</si>
  <si>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</si>
  <si>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</si>
  <si>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</si>
  <si>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</si>
  <si>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</si>
  <si>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</si>
  <si>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</si>
  <si>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</si>
  <si>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</si>
  <si>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</si>
  <si>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</si>
  <si>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</si>
  <si>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</si>
  <si>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</si>
  <si>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</si>
  <si>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</si>
  <si>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</si>
  <si>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</si>
  <si>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</si>
  <si>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</si>
  <si>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</si>
  <si>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</si>
  <si>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</si>
  <si>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</si>
  <si>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</si>
  <si>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</si>
  <si>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</si>
  <si>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</si>
  <si>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</si>
  <si>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</si>
  <si>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</si>
  <si>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</si>
  <si>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</si>
  <si>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</si>
  <si>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</si>
  <si>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</si>
  <si>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</si>
  <si>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</si>
  <si>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</si>
  <si>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</si>
  <si>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</si>
  <si>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</si>
  <si>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</si>
  <si>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</si>
  <si>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</si>
  <si>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</si>
  <si>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</si>
  <si>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</si>
  <si>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</si>
  <si>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</si>
  <si>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</si>
  <si>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</si>
  <si>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</si>
  <si>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</si>
  <si>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</si>
  <si>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</si>
  <si>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</si>
  <si>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</si>
  <si>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</si>
  <si>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</si>
  <si>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</si>
  <si>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</si>
  <si>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</si>
  <si>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</si>
  <si>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</si>
  <si>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</si>
  <si>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</si>
  <si>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</si>
  <si>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</si>
  <si>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</si>
  <si>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</si>
  <si>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</si>
  <si>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</si>
  <si>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</si>
  <si>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</si>
  <si>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</si>
  <si>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</si>
  <si>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</si>
  <si>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</si>
  <si>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</si>
  <si>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</si>
  <si>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</si>
  <si>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</si>
  <si>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</si>
  <si>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</si>
  <si>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</si>
  <si>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</si>
  <si>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</si>
  <si>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</si>
  <si>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</si>
  <si>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</si>
  <si>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</si>
  <si>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</si>
  <si>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</si>
  <si>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</si>
  <si>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</si>
  <si>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</si>
  <si>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</si>
  <si>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</si>
  <si>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</si>
  <si>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</si>
  <si>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</si>
  <si>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</si>
  <si>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</si>
  <si>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</si>
  <si>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</si>
  <si>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</si>
  <si>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</si>
  <si>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</si>
  <si>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</si>
  <si>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</si>
  <si>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</si>
  <si>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</si>
  <si>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</si>
  <si>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</si>
  <si>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</si>
  <si>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</si>
  <si>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</si>
  <si>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</si>
  <si>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</si>
  <si>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</si>
  <si>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</si>
  <si>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</si>
  <si>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</si>
  <si>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</si>
  <si>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</si>
  <si>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</si>
  <si>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</si>
  <si>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</si>
  <si>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</si>
  <si>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</si>
  <si>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</si>
  <si>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</si>
  <si>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</si>
  <si>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</si>
  <si>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</si>
  <si>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</si>
  <si>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</si>
  <si>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</si>
  <si>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</si>
  <si>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</si>
  <si>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</si>
  <si>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</si>
  <si>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</si>
  <si>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</si>
  <si>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</si>
  <si>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</si>
  <si>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</si>
  <si>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</si>
  <si>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</si>
  <si>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</si>
  <si>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</si>
  <si>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</si>
  <si>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</si>
  <si>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</si>
  <si>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</si>
  <si>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</si>
  <si>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</si>
  <si>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</si>
  <si>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</si>
  <si>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</si>
  <si>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</si>
  <si>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</si>
  <si>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</si>
  <si>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</si>
  <si>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</si>
  <si>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</si>
  <si>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</si>
  <si>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</si>
  <si>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</si>
  <si>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</si>
  <si>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</si>
  <si>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</si>
  <si>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</si>
  <si>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</si>
  <si>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</si>
  <si>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</si>
  <si>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</si>
  <si>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</si>
  <si>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</si>
  <si>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</si>
  <si>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</si>
  <si>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</si>
  <si>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</si>
  <si>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</si>
  <si>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</si>
  <si>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</si>
  <si>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</si>
  <si>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</si>
  <si>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</si>
  <si>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</si>
  <si>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</si>
  <si>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</si>
  <si>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</si>
  <si>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</si>
  <si>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</si>
  <si>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</si>
  <si>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</si>
  <si>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</si>
  <si>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</si>
  <si>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</si>
  <si>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</si>
  <si>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</si>
  <si>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</si>
  <si>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</si>
  <si>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</si>
  <si>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</si>
  <si>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</si>
  <si>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</si>
  <si>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</si>
  <si>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</si>
  <si>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</si>
  <si>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</si>
  <si>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</si>
  <si>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</si>
  <si>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</si>
  <si>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</si>
  <si>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</si>
  <si>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</si>
  <si>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</si>
  <si>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</si>
  <si>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</si>
  <si>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</si>
  <si>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</si>
  <si>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</si>
  <si>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</si>
  <si>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</si>
  <si>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</si>
  <si>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</si>
  <si>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</si>
  <si>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</si>
  <si>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</si>
  <si>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</si>
  <si>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</si>
  <si>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</si>
  <si>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</si>
  <si>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</si>
  <si>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</si>
  <si>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</si>
  <si>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</si>
  <si>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</si>
  <si>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</si>
  <si>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</si>
  <si>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</si>
  <si>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</si>
  <si>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</si>
  <si>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</si>
  <si>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</si>
  <si>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</si>
  <si>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</si>
  <si>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</si>
  <si>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</si>
  <si>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</si>
  <si>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</si>
  <si>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</si>
  <si>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</si>
  <si>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</si>
  <si>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</si>
  <si>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</si>
  <si>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</si>
  <si>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</si>
  <si>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</si>
  <si>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</si>
  <si>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</si>
  <si>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</si>
  <si>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</si>
  <si>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</si>
  <si>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</si>
  <si>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</si>
  <si>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</si>
  <si>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</si>
  <si>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</si>
  <si>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</si>
  <si>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</si>
  <si>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</si>
  <si>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</si>
  <si>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</si>
  <si>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</si>
  <si>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</si>
  <si>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</si>
  <si>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</si>
  <si>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</si>
  <si>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</si>
  <si>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</si>
  <si>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</si>
  <si>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</si>
  <si>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</si>
  <si>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</si>
  <si>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</si>
  <si>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</si>
  <si>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</si>
  <si>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</si>
  <si>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</si>
  <si>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</si>
  <si>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</si>
  <si>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</si>
  <si>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</si>
  <si>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</si>
  <si>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</si>
  <si>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</si>
  <si>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</si>
  <si>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</si>
  <si>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</si>
  <si>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</si>
  <si>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</si>
  <si>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</si>
  <si>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</si>
  <si>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</si>
  <si>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</si>
  <si>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</si>
  <si>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</si>
  <si>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</si>
  <si>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</si>
  <si>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</si>
  <si>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</si>
  <si>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</si>
  <si>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</si>
  <si>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</si>
  <si>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</si>
  <si>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</si>
  <si>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</si>
  <si>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</si>
  <si>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</si>
  <si>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</si>
  <si>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</si>
  <si>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</si>
  <si>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</si>
  <si>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</si>
  <si>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</si>
  <si>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</si>
  <si>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</si>
  <si>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</si>
  <si>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</si>
  <si>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</si>
  <si>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</si>
  <si>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</si>
  <si>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</si>
  <si>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</si>
  <si>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</si>
  <si>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</si>
  <si>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</si>
  <si>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</si>
  <si>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</si>
  <si>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</si>
  <si>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</si>
  <si>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</si>
  <si>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</si>
  <si>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</si>
  <si>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</si>
  <si>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</si>
  <si>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</si>
  <si>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</si>
  <si>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</si>
  <si>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</si>
  <si>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</si>
  <si>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</si>
  <si>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</si>
  <si>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</si>
  <si>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</si>
  <si>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</si>
  <si>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</si>
  <si>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</si>
  <si>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</si>
  <si>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</si>
  <si>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</si>
  <si>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</si>
  <si>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</si>
  <si>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</si>
  <si>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</si>
  <si>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</si>
  <si>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</si>
  <si>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</si>
  <si>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</si>
  <si>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</si>
  <si>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</si>
  <si>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</si>
  <si>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</si>
  <si>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</si>
  <si>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</si>
  <si>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</si>
  <si>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</si>
  <si>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</si>
  <si>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</si>
  <si>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</si>
  <si>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</si>
  <si>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</si>
  <si>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</si>
  <si>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</si>
  <si>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</si>
  <si>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</si>
  <si>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</si>
  <si>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</si>
  <si>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</si>
  <si>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</si>
  <si>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</si>
  <si>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</si>
  <si>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</si>
  <si>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</si>
  <si>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</si>
  <si>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</si>
  <si>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</si>
  <si>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</si>
  <si>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</si>
  <si>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</si>
  <si>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</si>
  <si>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</si>
  <si>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</si>
  <si>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</si>
  <si>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</si>
  <si>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</si>
  <si>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</si>
  <si>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</si>
  <si>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</si>
  <si>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</si>
  <si>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</si>
  <si>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</si>
  <si>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</si>
  <si>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</si>
  <si>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</si>
  <si>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</si>
  <si>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</si>
  <si>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</si>
  <si>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</si>
  <si>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</si>
  <si>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</si>
  <si>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</si>
  <si>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</si>
  <si>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</si>
  <si>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</si>
  <si>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</si>
  <si>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</si>
  <si>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</si>
  <si>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</si>
  <si>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</si>
  <si>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</si>
  <si>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</si>
  <si>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</si>
  <si>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</si>
  <si>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</si>
  <si>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</si>
  <si>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</si>
  <si>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</si>
  <si>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</si>
  <si>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</si>
  <si>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</si>
  <si>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</si>
  <si>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</si>
  <si>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</si>
  <si>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</si>
  <si>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</si>
  <si>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</si>
  <si>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</si>
  <si>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</si>
  <si>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</si>
  <si>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</si>
  <si>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</si>
  <si>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</si>
  <si>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</si>
  <si>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</si>
  <si>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</si>
  <si>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</si>
  <si>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</si>
  <si>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</si>
  <si>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</si>
  <si>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</si>
  <si>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</si>
  <si>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</si>
  <si>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</si>
  <si>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</si>
  <si>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</si>
  <si>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</si>
  <si>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</si>
  <si>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</si>
  <si>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</si>
  <si>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</si>
  <si>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</si>
  <si>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</si>
  <si>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</si>
  <si>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</si>
  <si>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</si>
  <si>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</si>
  <si>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</si>
  <si>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</si>
  <si>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</si>
  <si>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</si>
  <si>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</si>
  <si>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</si>
  <si>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</si>
  <si>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</si>
  <si>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</si>
  <si>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</si>
  <si>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</si>
  <si>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</si>
  <si>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</si>
  <si>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</si>
  <si>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</si>
  <si>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</si>
  <si>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</si>
  <si>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</si>
  <si>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</si>
  <si>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</si>
  <si>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</si>
  <si>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</si>
  <si>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</si>
  <si>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</si>
  <si>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</si>
  <si>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</si>
  <si>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</si>
  <si>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</si>
  <si>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</si>
  <si>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</si>
  <si>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</si>
  <si>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</si>
  <si>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</si>
  <si>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</si>
  <si>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</si>
  <si>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</si>
  <si>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</si>
  <si>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</si>
  <si>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</si>
  <si>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</si>
  <si>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</si>
  <si>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</si>
  <si>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</si>
  <si>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</si>
  <si>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</si>
  <si>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</si>
  <si>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</si>
  <si>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</si>
  <si>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</si>
  <si>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</si>
  <si>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</si>
  <si>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</si>
  <si>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</si>
  <si>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</si>
  <si>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</si>
  <si>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</si>
  <si>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</si>
  <si>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</si>
  <si>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</si>
  <si>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</si>
  <si>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</si>
  <si>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</si>
  <si>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</si>
  <si>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</si>
  <si>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</si>
  <si>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</si>
  <si>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</si>
  <si>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</si>
  <si>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</si>
  <si>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</si>
  <si>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</si>
  <si>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</si>
  <si>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</si>
  <si>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</si>
  <si>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</si>
  <si>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</si>
  <si>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</si>
  <si>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</si>
  <si>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</si>
  <si>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</si>
  <si>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</si>
  <si>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</si>
  <si>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</si>
  <si>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</si>
  <si>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</si>
  <si>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</si>
  <si>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</si>
  <si>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</si>
  <si>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</si>
  <si>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</si>
  <si>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</si>
  <si>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</si>
  <si>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</si>
  <si>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</si>
  <si>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</si>
  <si>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</si>
  <si>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</si>
  <si>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</si>
  <si>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</si>
  <si>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</si>
  <si>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</si>
  <si>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</si>
  <si>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</si>
  <si>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</si>
  <si>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</si>
  <si>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</si>
  <si>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</si>
  <si>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</si>
  <si>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</si>
  <si>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</si>
  <si>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</si>
  <si>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</si>
  <si>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</si>
  <si>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</si>
  <si>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</si>
  <si>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</si>
  <si>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</si>
  <si>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</si>
  <si>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</si>
  <si>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</si>
  <si>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</si>
  <si>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</si>
  <si>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</si>
  <si>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</si>
  <si>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</si>
  <si>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</si>
  <si>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</si>
  <si>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</si>
  <si>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</si>
  <si>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</si>
  <si>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</si>
  <si>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</si>
  <si>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</si>
  <si>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</si>
  <si>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</si>
  <si>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</si>
  <si>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</si>
  <si>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</si>
  <si>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</si>
  <si>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</si>
  <si>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</si>
  <si>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</si>
  <si>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</si>
  <si>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</si>
  <si>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</si>
  <si>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</si>
  <si>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</si>
  <si>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</si>
  <si>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</si>
  <si>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</si>
  <si>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</si>
  <si>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</si>
  <si>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</si>
  <si>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</si>
  <si>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</si>
  <si>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</si>
  <si>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</si>
  <si>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</si>
  <si>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</si>
  <si>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</si>
  <si>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</si>
  <si>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</si>
  <si>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</si>
  <si>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</si>
  <si>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</si>
  <si>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</si>
  <si>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</si>
  <si>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</si>
  <si>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</si>
  <si>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</si>
  <si>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</si>
  <si>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</si>
  <si>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</si>
  <si>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</si>
  <si>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</si>
  <si>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</si>
  <si>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</si>
  <si>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</si>
  <si>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</si>
  <si>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</si>
  <si>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</si>
  <si>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</si>
  <si>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</si>
  <si>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</si>
  <si>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</si>
  <si>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</si>
  <si>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</si>
  <si>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</si>
  <si>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</si>
  <si>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</si>
  <si>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</si>
  <si>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</si>
  <si>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</si>
  <si>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</si>
  <si>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</si>
  <si>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</si>
  <si>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</si>
  <si>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</si>
  <si>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</si>
  <si>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</si>
  <si>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</si>
  <si>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</si>
  <si>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</si>
  <si>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</si>
  <si>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</si>
  <si>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</si>
  <si>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</si>
  <si>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</si>
  <si>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</si>
  <si>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</si>
  <si>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</si>
  <si>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</si>
  <si>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</si>
  <si>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</si>
  <si>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</si>
  <si>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</si>
  <si>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</si>
  <si>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</si>
  <si>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</si>
  <si>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</si>
  <si>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</si>
  <si>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</si>
  <si>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</si>
  <si>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</si>
  <si>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</si>
  <si>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</si>
  <si>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</si>
  <si>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</si>
  <si>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</si>
  <si>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</si>
  <si>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</si>
  <si>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</si>
  <si>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</si>
  <si>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</si>
  <si>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</si>
  <si>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</si>
  <si>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</si>
  <si>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</si>
  <si>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</si>
  <si>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</si>
  <si>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</si>
  <si>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</si>
  <si>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</si>
  <si>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</si>
  <si>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</si>
  <si>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</si>
  <si>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</si>
  <si>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</si>
  <si>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</si>
  <si>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</si>
  <si>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</si>
  <si>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</si>
  <si>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</si>
  <si>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</si>
  <si>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</si>
  <si>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</si>
  <si>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</si>
  <si>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</si>
  <si>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</si>
  <si>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</si>
  <si>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</si>
  <si>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</si>
  <si>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</si>
  <si>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</si>
  <si>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</si>
  <si>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</si>
  <si>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</si>
  <si>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</si>
  <si>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</si>
  <si>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</si>
  <si>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</si>
  <si>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</si>
  <si>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</si>
  <si>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</si>
  <si>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</si>
  <si>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</si>
  <si>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</si>
  <si>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</si>
  <si>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</si>
  <si>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</si>
  <si>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</si>
  <si>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</si>
  <si>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</si>
  <si>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</si>
  <si>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</si>
  <si>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</si>
  <si>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</si>
  <si>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</si>
  <si>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</si>
  <si>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</si>
  <si>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</si>
  <si>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</si>
  <si>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</si>
  <si>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</si>
  <si>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</si>
  <si>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</si>
  <si>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</si>
  <si>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</si>
  <si>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</si>
  <si>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</si>
  <si>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</si>
  <si>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</si>
  <si>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</si>
  <si>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</si>
  <si>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</si>
  <si>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</si>
  <si>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</si>
  <si>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</si>
  <si>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</si>
  <si>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</si>
  <si>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</si>
  <si>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</si>
  <si>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</si>
  <si>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</si>
  <si>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</si>
  <si>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</si>
  <si>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</si>
  <si>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</si>
  <si>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</si>
  <si>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</si>
  <si>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</si>
  <si>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</si>
  <si>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</si>
  <si>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</si>
  <si>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</si>
  <si>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</si>
  <si>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</si>
  <si>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</si>
  <si>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</si>
  <si>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</si>
  <si>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</si>
  <si>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</si>
  <si>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</si>
  <si>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</si>
  <si>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</si>
  <si>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</si>
  <si>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</si>
  <si>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</si>
  <si>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</si>
  <si>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</si>
  <si>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</si>
  <si>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</si>
  <si>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</si>
  <si>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</si>
  <si>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</si>
  <si>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</si>
  <si>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</si>
  <si>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</si>
  <si>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</si>
  <si>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</si>
  <si>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</si>
  <si>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</si>
  <si>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</si>
  <si>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</si>
  <si>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</si>
  <si>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</si>
  <si>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</si>
  <si>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</si>
  <si>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</si>
  <si>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</si>
  <si>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</si>
  <si>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</si>
  <si>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</si>
  <si>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</si>
  <si>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</si>
  <si>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</si>
  <si>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</si>
  <si>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</si>
  <si>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</si>
  <si>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</si>
  <si>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</si>
  <si>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</si>
  <si>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</si>
  <si>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</si>
  <si>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</si>
  <si>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</si>
  <si>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</si>
  <si>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</si>
  <si>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</si>
  <si>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</si>
  <si>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</si>
  <si>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</si>
  <si>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</si>
  <si>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</si>
  <si>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</si>
  <si>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</si>
  <si>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</si>
  <si>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</si>
  <si>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</si>
  <si>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</si>
  <si>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</si>
  <si>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</si>
  <si>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</si>
  <si>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</si>
  <si>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</si>
  <si>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</si>
  <si>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</si>
  <si>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</si>
  <si>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</si>
  <si>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</si>
  <si>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</si>
  <si>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</si>
  <si>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</si>
  <si>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</si>
  <si>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</si>
  <si>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</si>
  <si>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</si>
  <si>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</si>
  <si>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</si>
  <si>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</si>
  <si>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</si>
  <si>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</si>
  <si>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</si>
  <si>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</si>
  <si>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</si>
  <si>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</si>
  <si>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</si>
  <si>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</si>
  <si>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</si>
  <si>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</si>
  <si>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</si>
  <si>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</si>
  <si>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</si>
  <si>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</si>
  <si>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</si>
  <si>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</si>
  <si>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</si>
  <si>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</si>
  <si>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</si>
  <si>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</si>
  <si>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</si>
  <si>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</si>
  <si>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</si>
  <si>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</si>
  <si>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</si>
  <si>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</si>
  <si>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</si>
  <si>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</si>
  <si>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</si>
  <si>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</si>
  <si>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</si>
  <si>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</si>
  <si>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</si>
  <si>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</si>
  <si>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</si>
  <si>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</si>
  <si>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</si>
  <si>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</si>
  <si>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</si>
  <si>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</si>
  <si>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</si>
  <si>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</si>
  <si>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</si>
  <si>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</si>
  <si>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</si>
  <si>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</si>
  <si>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</si>
  <si>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</si>
  <si>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</si>
  <si>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</si>
  <si>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</si>
  <si>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</si>
  <si>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</si>
  <si>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</si>
  <si>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</si>
  <si>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</si>
  <si>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</si>
  <si>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</si>
  <si>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</si>
  <si>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</si>
  <si>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</si>
  <si>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</si>
  <si>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</si>
  <si>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</si>
  <si>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</si>
  <si>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</si>
  <si>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</si>
  <si>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</si>
  <si>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</si>
  <si>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</si>
  <si>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</si>
  <si>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</si>
  <si>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</si>
  <si>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</si>
  <si>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</si>
  <si>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</si>
  <si>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</si>
  <si>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</si>
  <si>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</si>
  <si>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</si>
  <si>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</si>
  <si>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</si>
  <si>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</si>
  <si>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</si>
  <si>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</si>
  <si>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</si>
  <si>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</si>
  <si>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</si>
  <si>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</si>
  <si>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</si>
  <si>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</si>
  <si>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</si>
  <si>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</si>
  <si>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</si>
  <si>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</si>
  <si>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</si>
  <si>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</si>
  <si>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</si>
  <si>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</si>
  <si>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</si>
  <si>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</si>
  <si>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</si>
  <si>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</si>
  <si>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</si>
  <si>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</si>
  <si>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</si>
  <si>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</si>
  <si>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</si>
  <si>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</si>
  <si>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</si>
  <si>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</si>
  <si>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</si>
  <si>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</si>
  <si>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</si>
  <si>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</si>
  <si>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</si>
  <si>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</si>
  <si>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</si>
  <si>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</si>
  <si>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</si>
  <si>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</si>
  <si>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</si>
  <si>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</si>
  <si>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</si>
  <si>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</si>
  <si>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</si>
  <si>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</si>
  <si>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</si>
  <si>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</si>
  <si>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</si>
  <si>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</si>
  <si>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</si>
  <si>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</si>
  <si>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</si>
  <si>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</si>
  <si>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</si>
  <si>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</si>
  <si>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</si>
  <si>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</si>
  <si>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</si>
  <si>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</si>
  <si>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</si>
  <si>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</si>
  <si>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</si>
  <si>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</si>
  <si>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</si>
  <si>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</si>
  <si>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</si>
  <si>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</si>
  <si>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</si>
  <si>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</si>
  <si>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</si>
  <si>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</si>
  <si>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</si>
  <si>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</si>
  <si>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</si>
  <si>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</si>
  <si>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</si>
  <si>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</si>
  <si>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</si>
  <si>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</si>
  <si>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</si>
  <si>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</si>
  <si>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</si>
  <si>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</si>
  <si>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</si>
  <si>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</si>
  <si>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</si>
  <si>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</si>
  <si>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</si>
  <si>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</si>
  <si>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</si>
  <si>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</si>
  <si>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</si>
  <si>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</si>
  <si>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</si>
  <si>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</si>
  <si>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</si>
  <si>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</si>
  <si>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</si>
  <si>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</si>
  <si>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</si>
  <si>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</si>
  <si>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</si>
  <si>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</si>
  <si>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</si>
  <si>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</si>
  <si>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</si>
  <si>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</si>
  <si>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</si>
  <si>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</si>
  <si>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</si>
  <si>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</si>
  <si>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</si>
  <si>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</si>
  <si>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</si>
  <si>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</si>
  <si>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</si>
  <si>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</si>
  <si>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</si>
  <si>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</si>
  <si>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</si>
  <si>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</si>
  <si>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</si>
  <si>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</si>
  <si>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</si>
  <si>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</si>
  <si>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</si>
  <si>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</si>
  <si>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</si>
  <si>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</si>
  <si>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</si>
  <si>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</si>
  <si>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</si>
  <si>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</si>
  <si>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</si>
  <si>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</si>
  <si>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</si>
  <si>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</si>
  <si>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</si>
  <si>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</si>
  <si>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</si>
  <si>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</si>
  <si>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</si>
  <si>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</si>
  <si>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</si>
  <si>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</si>
  <si>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</si>
  <si>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</si>
  <si>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</si>
  <si>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</si>
  <si>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</si>
  <si>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</si>
  <si>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</si>
  <si>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</si>
  <si>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</si>
  <si>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</si>
  <si>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</si>
  <si>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</si>
  <si>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</si>
  <si>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</si>
  <si>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</si>
  <si>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</si>
  <si>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</si>
  <si>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</si>
  <si>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</si>
  <si>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</si>
  <si>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</si>
  <si>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</si>
  <si>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</si>
  <si>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</si>
  <si>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</si>
  <si>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</si>
  <si>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</si>
  <si>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</si>
  <si>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</si>
  <si>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</si>
  <si>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</si>
  <si>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</si>
  <si>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</si>
  <si>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</si>
  <si>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</si>
  <si>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</si>
  <si>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</si>
  <si>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</si>
  <si>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</si>
  <si>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</si>
  <si>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</si>
  <si>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</si>
  <si>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</si>
  <si>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</si>
  <si>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</si>
  <si>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</si>
  <si>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</si>
  <si>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</si>
  <si>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</si>
  <si>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</si>
  <si>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</si>
  <si>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</si>
  <si>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</si>
  <si>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</si>
  <si>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</si>
  <si>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</si>
  <si>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</si>
  <si>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</si>
  <si>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</si>
  <si>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</si>
  <si>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</si>
  <si>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</si>
  <si>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</si>
  <si>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</si>
  <si>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</si>
  <si>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</si>
  <si>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</si>
  <si>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</si>
  <si>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</si>
  <si>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</si>
  <si>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</si>
  <si>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</si>
  <si>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</si>
  <si>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</si>
  <si>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</si>
  <si>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</si>
  <si>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</si>
  <si>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</si>
  <si>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</si>
  <si>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</si>
  <si>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</si>
  <si>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</si>
  <si>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</si>
  <si>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</si>
  <si>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</si>
  <si>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</si>
  <si>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</si>
  <si>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</si>
  <si>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</si>
  <si>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</si>
  <si>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</si>
  <si>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</si>
  <si>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</si>
  <si>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</si>
  <si>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</si>
  <si>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</si>
  <si>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</si>
  <si>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</si>
  <si>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</si>
  <si>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</si>
  <si>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</si>
  <si>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</si>
  <si>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</si>
  <si>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</si>
  <si>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</si>
  <si>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</si>
  <si>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</si>
  <si>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</si>
  <si>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</si>
  <si>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</si>
  <si>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</si>
  <si>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</si>
  <si>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</si>
  <si>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</si>
  <si>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</si>
  <si>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</si>
  <si>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</si>
  <si>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</si>
  <si>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</si>
  <si>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</si>
  <si>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</si>
  <si>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</si>
  <si>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</si>
  <si>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</si>
  <si>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</si>
  <si>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</si>
  <si>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</si>
  <si>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</si>
  <si>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</si>
  <si>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</si>
  <si>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</si>
  <si>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</si>
  <si>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</si>
  <si>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</si>
  <si>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</si>
  <si>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</si>
  <si>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</si>
  <si>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</si>
  <si>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</si>
  <si>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</si>
  <si>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</si>
  <si>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</si>
  <si>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</si>
  <si>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</si>
  <si>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</si>
  <si>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</si>
  <si>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</si>
  <si>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</si>
  <si>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</si>
  <si>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</si>
  <si>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</si>
  <si>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</si>
  <si>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</si>
  <si>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</si>
  <si>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</si>
  <si>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</si>
  <si>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</si>
  <si>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</si>
  <si>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</si>
  <si>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</si>
  <si>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</si>
  <si>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</si>
  <si>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</si>
  <si>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</si>
  <si>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</si>
  <si>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</si>
  <si>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</si>
  <si>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</si>
  <si>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</si>
  <si>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</si>
  <si>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</si>
  <si>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</si>
  <si>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</si>
  <si>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</si>
  <si>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</si>
  <si>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</si>
  <si>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</si>
  <si>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</si>
  <si>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</si>
  <si>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</si>
  <si>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</si>
  <si>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</si>
  <si>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</si>
  <si>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</si>
  <si>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</si>
  <si>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</si>
  <si>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</si>
  <si>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</si>
  <si>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</si>
  <si>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</si>
  <si>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</si>
  <si>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</si>
  <si>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</si>
  <si>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</si>
  <si>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</si>
  <si>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</si>
  <si>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</si>
  <si>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</si>
  <si>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</si>
  <si>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</si>
  <si>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</si>
  <si>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</si>
  <si>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</si>
  <si>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</si>
  <si>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</si>
  <si>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</si>
  <si>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</si>
  <si>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</si>
  <si>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</si>
  <si>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</si>
  <si>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</si>
  <si>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</si>
  <si>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</si>
  <si>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</si>
  <si>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</si>
  <si>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</si>
  <si>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</si>
  <si>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</si>
  <si>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</si>
  <si>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</si>
  <si>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</si>
  <si>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</si>
  <si>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</si>
  <si>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</si>
  <si>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</si>
  <si>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</si>
  <si>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</si>
  <si>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</si>
  <si>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</si>
  <si>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</si>
  <si>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</si>
  <si>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</si>
  <si>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</si>
  <si>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</si>
  <si>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</si>
  <si>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</si>
  <si>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</si>
  <si>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</si>
  <si>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</si>
  <si>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</si>
  <si>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</si>
  <si>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</si>
  <si>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</si>
  <si>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</si>
  <si>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</si>
  <si>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</si>
  <si>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</si>
  <si>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</si>
  <si>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</si>
  <si>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</si>
  <si>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</si>
  <si>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</si>
  <si>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</si>
  <si>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</si>
  <si>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</si>
  <si>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</si>
  <si>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</si>
  <si>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</si>
  <si>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</si>
  <si>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</si>
  <si>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</si>
  <si>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</si>
  <si>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</si>
  <si>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</si>
  <si>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</si>
  <si>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</si>
  <si>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</si>
  <si>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</si>
  <si>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</si>
  <si>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</si>
  <si>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</si>
  <si>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</si>
  <si>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</si>
  <si>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</si>
  <si>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</si>
  <si>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</si>
  <si>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</si>
  <si>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</si>
  <si>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</si>
  <si>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</si>
  <si>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</si>
  <si>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</si>
  <si>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</si>
  <si>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</si>
  <si>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</si>
  <si>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</si>
  <si>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</si>
  <si>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</si>
  <si>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</si>
  <si>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</si>
  <si>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</si>
  <si>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</si>
  <si>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</si>
  <si>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</si>
  <si>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</si>
  <si>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</si>
  <si>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</si>
  <si>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</si>
  <si>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</si>
  <si>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</si>
  <si>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</si>
  <si>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</si>
  <si>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</si>
  <si>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</si>
  <si>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</si>
  <si>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</si>
  <si>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</si>
  <si>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</si>
  <si>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</si>
  <si>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</si>
  <si>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</si>
  <si>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</si>
  <si>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</si>
  <si>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</si>
  <si>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</si>
  <si>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</si>
  <si>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</si>
  <si>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</si>
  <si>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</si>
  <si>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</si>
  <si>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</si>
  <si>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</si>
  <si>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</si>
  <si>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</si>
  <si>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</si>
  <si>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</si>
  <si>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</si>
  <si>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</si>
  <si>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</si>
  <si>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</si>
  <si>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</si>
  <si>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</si>
  <si>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</si>
  <si>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</si>
  <si>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</si>
  <si>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</si>
  <si>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</si>
  <si>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</si>
  <si>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</si>
  <si>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</si>
  <si>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</si>
  <si>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</si>
  <si>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</si>
  <si>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</si>
  <si>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</si>
  <si>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</si>
  <si>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</si>
  <si>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</si>
  <si>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</si>
  <si>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</si>
  <si>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</si>
  <si>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</si>
  <si>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</si>
  <si>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</si>
  <si>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</si>
  <si>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</si>
  <si>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</si>
  <si>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</si>
  <si>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</si>
  <si>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</si>
  <si>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</si>
  <si>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</si>
  <si>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</si>
  <si>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</si>
  <si>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</si>
  <si>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</si>
  <si>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</si>
  <si>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</si>
  <si>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</si>
  <si>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</si>
  <si>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</si>
  <si>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</si>
  <si>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</si>
  <si>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</si>
  <si>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</si>
  <si>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</si>
  <si>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</si>
  <si>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</si>
  <si>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</si>
  <si>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</si>
  <si>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</si>
  <si>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</si>
  <si>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</si>
  <si>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</si>
  <si>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</si>
  <si>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</si>
  <si>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</si>
  <si>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</si>
  <si>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</si>
  <si>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</si>
  <si>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</si>
  <si>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</si>
  <si>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</si>
  <si>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</si>
  <si>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</si>
  <si>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</si>
  <si>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</si>
  <si>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</si>
  <si>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</si>
  <si>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</si>
  <si>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</si>
  <si>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</si>
  <si>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</si>
  <si>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</si>
  <si>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</si>
  <si>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</si>
  <si>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</si>
  <si>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</si>
  <si>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</si>
  <si>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</si>
  <si>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</si>
  <si>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</si>
  <si>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</si>
  <si>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</si>
  <si>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</si>
  <si>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</si>
  <si>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</si>
  <si>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</si>
  <si>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</si>
  <si>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</si>
  <si>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</si>
  <si>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</si>
  <si>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</si>
  <si>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</si>
  <si>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</si>
  <si>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</si>
  <si>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</si>
  <si>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</si>
  <si>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</si>
  <si>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</si>
  <si>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</si>
  <si>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</si>
  <si>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</si>
  <si>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</si>
  <si>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</si>
  <si>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</si>
  <si>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</si>
  <si>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</si>
  <si>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</si>
  <si>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</si>
  <si>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</si>
  <si>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</si>
  <si>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</si>
  <si>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</si>
  <si>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</si>
  <si>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</si>
  <si>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</si>
  <si>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</si>
  <si>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</si>
  <si>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</si>
  <si>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</si>
  <si>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</si>
  <si>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</si>
  <si>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</si>
  <si>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</si>
  <si>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</si>
  <si>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</si>
  <si>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</si>
  <si>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</si>
  <si>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</si>
  <si>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</si>
  <si>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</si>
  <si>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</si>
  <si>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</si>
  <si>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</si>
  <si>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</si>
  <si>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</si>
  <si>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</si>
  <si>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</si>
  <si>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</si>
  <si>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</si>
  <si>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</si>
  <si>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</si>
  <si>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</si>
  <si>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</si>
  <si>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</si>
  <si>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</si>
  <si>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</si>
  <si>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</si>
  <si>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</si>
  <si>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</si>
  <si>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</si>
  <si>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</si>
  <si>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</si>
  <si>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</si>
  <si>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</si>
  <si>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</si>
  <si>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</si>
  <si>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</si>
  <si>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</si>
  <si>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</si>
  <si>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</si>
  <si>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</si>
  <si>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</si>
  <si>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</si>
  <si>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</si>
  <si>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</si>
  <si>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</si>
  <si>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</si>
  <si>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</si>
  <si>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</si>
  <si>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</si>
  <si>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</si>
  <si>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</si>
  <si>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</si>
  <si>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</si>
  <si>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</si>
  <si>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</si>
  <si>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</si>
  <si>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</si>
  <si>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</si>
  <si>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</si>
  <si>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</si>
  <si>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</si>
  <si>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</si>
  <si>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</si>
  <si>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</si>
  <si>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</si>
  <si>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</si>
  <si>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</si>
  <si>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</si>
  <si>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</si>
  <si>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</si>
  <si>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</si>
  <si>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</si>
  <si>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</si>
  <si>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</si>
  <si>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</si>
  <si>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</si>
  <si>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</si>
  <si>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</si>
  <si>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</si>
  <si>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</si>
  <si>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</si>
  <si>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</si>
  <si>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</si>
  <si>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</si>
  <si>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</si>
  <si>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</si>
  <si>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</si>
  <si>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</si>
  <si>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</si>
  <si>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</si>
  <si>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</si>
  <si>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</si>
  <si>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</si>
  <si>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</si>
  <si>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</si>
  <si>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</si>
  <si>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</si>
  <si>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</si>
  <si>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</si>
  <si>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</si>
  <si>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</si>
  <si>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</si>
  <si>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</si>
  <si>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</si>
  <si>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</si>
  <si>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</si>
  <si>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</si>
  <si>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</si>
  <si>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</si>
  <si>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</si>
  <si>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</si>
  <si>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</si>
  <si>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</si>
  <si>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</si>
  <si>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</si>
  <si>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</si>
  <si>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</si>
  <si>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</si>
  <si>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</si>
  <si>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</si>
  <si>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</si>
  <si>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</si>
  <si>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</si>
  <si>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</si>
  <si>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</si>
  <si>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</si>
  <si>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</si>
  <si>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</si>
  <si>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</si>
  <si>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</si>
  <si>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</si>
  <si>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</si>
  <si>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</si>
  <si>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</si>
  <si>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</si>
  <si>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</si>
  <si>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</si>
  <si>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</si>
  <si>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</si>
  <si>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</si>
  <si>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</si>
  <si>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</si>
  <si>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</si>
  <si>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</si>
  <si>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</si>
  <si>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</si>
  <si>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</si>
  <si>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</si>
  <si>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</si>
  <si>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</si>
  <si>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</si>
  <si>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</si>
  <si>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</si>
  <si>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</si>
  <si>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</si>
  <si>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</si>
  <si>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</si>
  <si>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</si>
  <si>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</si>
  <si>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</si>
  <si>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</si>
  <si>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</si>
  <si>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</si>
  <si>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</si>
  <si>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</si>
  <si>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</si>
  <si>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</si>
  <si>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</si>
  <si>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</si>
  <si>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</si>
  <si>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</si>
  <si>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</si>
  <si>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</si>
  <si>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</si>
  <si>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</si>
  <si>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</si>
  <si>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</si>
  <si>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</si>
  <si>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</si>
  <si>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</si>
  <si>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</si>
  <si>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</si>
  <si>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</si>
  <si>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</si>
  <si>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</si>
  <si>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</si>
  <si>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</si>
  <si>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</si>
  <si>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</si>
  <si>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</si>
  <si>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</si>
  <si>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</si>
  <si>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</si>
  <si>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</si>
  <si>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</si>
  <si>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</si>
  <si>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</si>
  <si>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</si>
  <si>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</si>
  <si>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</si>
  <si>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</si>
  <si>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</si>
  <si>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</si>
  <si>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</si>
  <si>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</si>
  <si>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</si>
  <si>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</si>
  <si>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</si>
  <si>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</si>
  <si>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</si>
  <si>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</si>
  <si>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</si>
  <si>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</si>
  <si>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</si>
  <si>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</si>
  <si>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</si>
  <si>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</si>
  <si>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</si>
  <si>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</si>
  <si>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</si>
  <si>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</si>
  <si>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</si>
  <si>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</si>
  <si>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</si>
  <si>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</si>
  <si>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</si>
  <si>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</si>
  <si>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</si>
  <si>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</si>
  <si>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</si>
  <si>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</si>
  <si>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</si>
  <si>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</si>
  <si>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</si>
  <si>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</si>
  <si>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</si>
  <si>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</si>
  <si>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</si>
  <si>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</si>
  <si>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</si>
  <si>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</si>
  <si>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</si>
  <si>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</si>
  <si>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</si>
  <si>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</si>
  <si>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</si>
  <si>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</si>
  <si>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</si>
  <si>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</si>
  <si>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</si>
  <si>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</si>
  <si>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</si>
  <si>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</si>
  <si>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</si>
  <si>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</si>
  <si>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</si>
  <si>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</si>
  <si>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</si>
  <si>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</si>
  <si>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</si>
  <si>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</si>
  <si>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</si>
  <si>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</si>
  <si>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</si>
  <si>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</si>
  <si>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</si>
  <si>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</si>
  <si>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</si>
  <si>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</si>
  <si>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</si>
  <si>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</si>
  <si>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</si>
  <si>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</si>
  <si>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</si>
  <si>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</si>
  <si>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</si>
  <si>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</si>
  <si>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</si>
  <si>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</si>
  <si>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</si>
  <si>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</si>
  <si>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</si>
  <si>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</si>
  <si>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</si>
  <si>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</si>
  <si>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</si>
  <si>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</si>
  <si>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</si>
  <si>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</si>
  <si>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</si>
  <si>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</si>
  <si>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</si>
  <si>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</si>
  <si>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</si>
  <si>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</si>
  <si>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</si>
  <si>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</si>
  <si>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</si>
  <si>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</si>
  <si>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</si>
  <si>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</si>
  <si>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</si>
  <si>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</si>
  <si>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</si>
  <si>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</si>
  <si>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</si>
  <si>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</si>
  <si>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</si>
  <si>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</si>
  <si>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</si>
  <si>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</si>
  <si>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</si>
  <si>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</si>
  <si>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</si>
  <si>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</si>
  <si>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</si>
  <si>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</si>
  <si>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</si>
  <si>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</si>
  <si>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</si>
  <si>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</si>
  <si>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</si>
  <si>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</si>
  <si>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</si>
  <si>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</si>
  <si>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</si>
  <si>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</si>
  <si>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</si>
  <si>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</si>
  <si>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</si>
  <si>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</si>
  <si>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</si>
  <si>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</si>
  <si>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</si>
  <si>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</si>
  <si>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</si>
  <si>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</si>
  <si>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</si>
  <si>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</si>
  <si>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</si>
  <si>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</si>
  <si>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</si>
  <si>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</si>
  <si>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</si>
  <si>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</si>
  <si>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</si>
  <si>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</si>
  <si>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</si>
  <si>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</si>
  <si>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</si>
  <si>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</si>
  <si>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</si>
  <si>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</si>
  <si>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</si>
  <si>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</si>
  <si>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</si>
  <si>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</si>
  <si>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</si>
  <si>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</si>
  <si>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</si>
  <si>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</si>
  <si>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</si>
  <si>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</si>
  <si>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</si>
  <si>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</si>
  <si>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</si>
  <si>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</si>
  <si>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</si>
  <si>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</si>
  <si>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</si>
  <si>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</si>
  <si>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</si>
  <si>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</si>
  <si>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</si>
  <si>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</si>
  <si>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</si>
  <si>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</si>
  <si>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</si>
  <si>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</si>
  <si>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</si>
  <si>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</si>
  <si>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</si>
  <si>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</si>
  <si>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</si>
  <si>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</si>
  <si>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</si>
  <si>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</si>
  <si>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</si>
  <si>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</si>
  <si>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</si>
  <si>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</si>
  <si>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</si>
  <si>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</si>
  <si>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</si>
  <si>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</si>
  <si>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</si>
  <si>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</si>
  <si>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</si>
  <si>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</si>
  <si>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</si>
  <si>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</si>
  <si>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</si>
  <si>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</si>
  <si>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</si>
  <si>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</si>
  <si>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</si>
  <si>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</si>
  <si>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</si>
  <si>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</si>
  <si>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</si>
  <si>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</si>
  <si>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</si>
  <si>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</si>
  <si>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</si>
  <si>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</si>
  <si>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</si>
  <si>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</si>
  <si>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</si>
  <si>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</si>
  <si>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</si>
  <si>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</si>
  <si>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</si>
  <si>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</si>
  <si>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</si>
  <si>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</si>
  <si>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</si>
  <si>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</si>
  <si>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</si>
  <si>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</si>
  <si>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</si>
  <si>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</si>
  <si>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</si>
  <si>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</si>
  <si>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</si>
  <si>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</si>
  <si>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</si>
  <si>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</si>
  <si>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</si>
  <si>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</si>
  <si>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</si>
  <si>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</si>
  <si>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</si>
  <si>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</si>
  <si>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</si>
  <si>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</si>
  <si>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</si>
  <si>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</si>
  <si>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</si>
  <si>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</si>
  <si>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</si>
  <si>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</si>
  <si>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</si>
  <si>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</si>
  <si>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</si>
  <si>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</si>
  <si>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</si>
  <si>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</si>
  <si>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</si>
  <si>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</si>
  <si>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</si>
  <si>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</si>
  <si>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</si>
  <si>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</si>
  <si>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</si>
  <si>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</si>
  <si>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</si>
  <si>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</si>
  <si>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</si>
  <si>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</si>
  <si>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</si>
  <si>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</si>
  <si>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</si>
  <si>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</si>
  <si>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</si>
  <si>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</si>
  <si>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</si>
  <si>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</si>
  <si>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</si>
  <si>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</si>
  <si>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</si>
  <si>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</si>
  <si>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</si>
  <si>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</si>
  <si>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</si>
  <si>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</si>
  <si>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</si>
  <si>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</si>
  <si>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</si>
  <si>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</si>
  <si>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</si>
  <si>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</si>
  <si>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</si>
  <si>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</si>
  <si>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</si>
  <si>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</si>
  <si>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</si>
  <si>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</si>
  <si>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</si>
  <si>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</si>
  <si>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</si>
  <si>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</si>
  <si>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</si>
  <si>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</si>
  <si>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</si>
  <si>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</si>
  <si>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</si>
  <si>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</si>
  <si>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</si>
  <si>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</si>
  <si>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</si>
  <si>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</si>
  <si>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</si>
  <si>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</si>
  <si>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</si>
  <si>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</si>
  <si>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</si>
  <si>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</si>
  <si>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</si>
  <si>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</si>
  <si>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</si>
  <si>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</si>
  <si>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</si>
  <si>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</si>
  <si>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</si>
  <si>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</si>
  <si>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</si>
  <si>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</si>
  <si>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</si>
  <si>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</si>
  <si>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</si>
  <si>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</si>
  <si>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</si>
  <si>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</si>
  <si>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</si>
  <si>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</si>
  <si>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</si>
  <si>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</si>
  <si>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</si>
  <si>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</si>
  <si>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</si>
  <si>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</si>
  <si>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</si>
  <si>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</si>
  <si>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</si>
  <si>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</si>
  <si>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</si>
  <si>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</si>
  <si>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</si>
  <si>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</si>
  <si>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</si>
  <si>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</si>
  <si>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</si>
  <si>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</si>
  <si>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</si>
  <si>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</si>
  <si>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</si>
  <si>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</si>
  <si>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</si>
  <si>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</si>
  <si>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</si>
  <si>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</si>
  <si>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</si>
  <si>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</si>
  <si>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</si>
  <si>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</si>
  <si>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</si>
  <si>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</si>
  <si>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</si>
  <si>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</si>
  <si>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</si>
  <si>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</si>
  <si>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</si>
  <si>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</si>
  <si>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</si>
  <si>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</si>
  <si>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</si>
  <si>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</si>
  <si>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</si>
  <si>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</si>
  <si>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</si>
  <si>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</si>
  <si>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</si>
  <si>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</si>
  <si>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</si>
  <si>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</si>
  <si>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</si>
  <si>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</si>
  <si>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</si>
  <si>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</si>
  <si>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</si>
  <si>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</si>
  <si>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</si>
  <si>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</si>
  <si>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</si>
  <si>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</si>
  <si>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</si>
  <si>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</si>
  <si>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</si>
  <si>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</si>
  <si>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</si>
  <si>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</si>
  <si>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</si>
  <si>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</si>
  <si>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</si>
  <si>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</si>
  <si>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</si>
  <si>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</si>
  <si>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</si>
  <si>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</si>
  <si>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</si>
  <si>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</si>
  <si>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</si>
  <si>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</si>
  <si>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</si>
  <si>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</si>
  <si>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</si>
  <si>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</si>
  <si>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</si>
  <si>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</si>
  <si>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</si>
  <si>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</si>
  <si>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</si>
  <si>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</si>
  <si>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</si>
  <si>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</si>
  <si>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</si>
  <si>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</si>
  <si>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</si>
  <si>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</si>
  <si>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</si>
  <si>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</si>
  <si>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</si>
  <si>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</si>
  <si>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</si>
  <si>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</si>
  <si>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</si>
  <si>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</si>
  <si>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</si>
  <si>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</si>
  <si>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</si>
  <si>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</si>
  <si>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</si>
  <si>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</si>
  <si>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</si>
  <si>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</si>
  <si>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</si>
  <si>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</si>
  <si>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</si>
  <si>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</si>
  <si>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</si>
  <si>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</si>
  <si>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</si>
  <si>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</si>
  <si>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</si>
  <si>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</si>
  <si>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</si>
  <si>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</si>
  <si>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</si>
  <si>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</si>
  <si>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</si>
  <si>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</si>
  <si>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</si>
  <si>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</si>
  <si>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</si>
  <si>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</si>
  <si>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</si>
  <si>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</si>
  <si>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</si>
  <si>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</si>
  <si>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</si>
  <si>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</si>
  <si>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</si>
  <si>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</si>
  <si>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</si>
  <si>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</si>
  <si>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</si>
  <si>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</si>
  <si>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</si>
  <si>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</si>
  <si>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</si>
  <si>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</si>
  <si>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</si>
  <si>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</si>
  <si>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</si>
  <si>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</si>
  <si>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</si>
  <si>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</si>
  <si>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</si>
  <si>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</si>
  <si>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</si>
  <si>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</si>
  <si>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</si>
  <si>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</si>
  <si>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</si>
  <si>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</si>
  <si>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</si>
  <si>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</si>
  <si>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</si>
  <si>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</si>
  <si>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</si>
  <si>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</si>
  <si>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</si>
  <si>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</si>
  <si>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</si>
  <si>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</si>
  <si>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</si>
  <si>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</si>
  <si>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</si>
  <si>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</si>
  <si>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</si>
  <si>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</si>
  <si>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</si>
  <si>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</si>
  <si>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</si>
  <si>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</si>
  <si>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</si>
  <si>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</si>
  <si>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</si>
  <si>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</si>
  <si>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</si>
  <si>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</si>
  <si>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</si>
  <si>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</si>
  <si>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</si>
  <si>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</si>
  <si>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</si>
  <si>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</si>
  <si>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</si>
  <si>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</si>
  <si>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</si>
  <si>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</si>
  <si>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</si>
  <si>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</si>
  <si>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</si>
  <si>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</si>
  <si>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</si>
  <si>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</si>
  <si>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</si>
  <si>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</si>
  <si>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</si>
  <si>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</si>
  <si>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</si>
  <si>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</si>
  <si>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</si>
  <si>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</si>
  <si>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</si>
  <si>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</si>
  <si>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</si>
  <si>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</si>
  <si>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</si>
  <si>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</si>
  <si>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</si>
  <si>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</si>
  <si>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</si>
  <si>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</si>
  <si>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</si>
  <si>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</si>
  <si>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</si>
  <si>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</si>
  <si>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</si>
  <si>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</si>
  <si>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</si>
  <si>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</si>
  <si>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</si>
  <si>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</si>
  <si>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</si>
  <si>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</si>
  <si>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</si>
  <si>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</si>
  <si>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</si>
  <si>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</si>
  <si>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</si>
  <si>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</si>
  <si>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</si>
  <si>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</si>
  <si>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</si>
  <si>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</si>
  <si>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</si>
  <si>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</si>
  <si>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</si>
  <si>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</si>
  <si>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</si>
  <si>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</si>
  <si>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</si>
  <si>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</si>
  <si>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</si>
  <si>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</si>
  <si>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</si>
  <si>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</si>
  <si>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</si>
  <si>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</si>
  <si>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</si>
  <si>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</si>
  <si>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</si>
  <si>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</si>
  <si>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</si>
  <si>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</si>
  <si>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</si>
  <si>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</si>
  <si>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</si>
  <si>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</si>
  <si>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</si>
  <si>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</si>
  <si>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</si>
  <si>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</si>
  <si>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</si>
  <si>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</si>
  <si>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</si>
  <si>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</si>
  <si>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</si>
  <si>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</si>
  <si>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</si>
  <si>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</si>
  <si>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</si>
  <si>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</si>
  <si>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</si>
  <si>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</si>
  <si>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</si>
  <si>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</si>
  <si>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</si>
  <si>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</si>
  <si>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</si>
  <si>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</si>
  <si>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</si>
  <si>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</si>
  <si>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</si>
  <si>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</si>
  <si>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</si>
  <si>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</si>
  <si>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</si>
  <si>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</si>
  <si>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</si>
  <si>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</si>
  <si>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</si>
  <si>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</si>
  <si>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</si>
  <si>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</si>
  <si>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</si>
  <si>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</si>
  <si>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</si>
  <si>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</si>
  <si>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</si>
  <si>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</si>
  <si>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</si>
  <si>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</si>
  <si>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</si>
  <si>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</si>
  <si>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</si>
  <si>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</si>
  <si>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</si>
  <si>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</si>
  <si>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</si>
  <si>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</si>
  <si>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</si>
  <si>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</si>
  <si>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</si>
  <si>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</si>
  <si>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</si>
  <si>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</si>
  <si>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</si>
  <si>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</si>
  <si>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</si>
  <si>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</si>
  <si>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</si>
  <si>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</si>
  <si>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</si>
  <si>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</si>
  <si>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</si>
  <si>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</si>
  <si>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</si>
  <si>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</si>
  <si>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</si>
  <si>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</si>
  <si>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</si>
  <si>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</si>
  <si>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</si>
  <si>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</si>
  <si>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</si>
  <si>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</si>
  <si>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</si>
  <si>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</si>
  <si>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</si>
  <si>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</si>
  <si>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</si>
  <si>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</si>
  <si>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</si>
  <si>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</si>
  <si>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</si>
  <si>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</si>
  <si>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</si>
  <si>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</si>
  <si>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</si>
  <si>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</si>
  <si>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</si>
  <si>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</si>
  <si>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</si>
  <si>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</si>
  <si>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</si>
  <si>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</si>
  <si>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</si>
  <si>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</si>
  <si>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</si>
  <si>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</si>
  <si>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</si>
  <si>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</si>
  <si>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</si>
  <si>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</si>
  <si>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</si>
  <si>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</si>
  <si>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</si>
  <si>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</si>
  <si>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</si>
  <si>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</si>
  <si>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</si>
  <si>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</si>
  <si>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</si>
  <si>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</si>
  <si>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</si>
  <si>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</si>
  <si>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</si>
  <si>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</si>
  <si>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</si>
  <si>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</si>
  <si>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</si>
  <si>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</si>
  <si>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</si>
  <si>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</si>
  <si>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</si>
  <si>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</si>
  <si>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</si>
  <si>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</si>
  <si>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</si>
  <si>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</si>
  <si>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</si>
  <si>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</si>
  <si>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</si>
  <si>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</si>
  <si>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</si>
  <si>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</si>
  <si>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</si>
  <si>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</si>
  <si>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</si>
  <si>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</si>
  <si>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</si>
  <si>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</si>
  <si>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</si>
  <si>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</si>
  <si>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</si>
  <si>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</si>
  <si>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</si>
  <si>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</si>
  <si>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</si>
  <si>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</si>
  <si>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</si>
  <si>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</si>
  <si>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</si>
  <si>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</si>
  <si>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</si>
  <si>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</si>
  <si>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</si>
  <si>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</si>
  <si>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</si>
  <si>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</si>
  <si>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</si>
  <si>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</si>
  <si>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</si>
  <si>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</si>
  <si>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</si>
  <si>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</si>
  <si>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</si>
  <si>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</si>
  <si>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</si>
  <si>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</si>
  <si>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</si>
  <si>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</si>
  <si>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</si>
  <si>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</si>
  <si>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</si>
  <si>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</si>
  <si>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</si>
  <si>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</si>
  <si>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</si>
  <si>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</si>
  <si>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</si>
  <si>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</si>
  <si>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</si>
  <si>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</si>
  <si>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</si>
  <si>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</si>
  <si>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</si>
  <si>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</si>
  <si>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</si>
  <si>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</si>
  <si>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</si>
  <si>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</si>
  <si>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</si>
  <si>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</si>
  <si>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</si>
  <si>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</si>
  <si>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</si>
  <si>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</si>
  <si>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</si>
  <si>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</si>
  <si>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</si>
  <si>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</si>
  <si>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</si>
  <si>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</si>
  <si>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</si>
  <si>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</si>
  <si>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</si>
  <si>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</si>
  <si>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</si>
  <si>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</si>
  <si>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</si>
  <si>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</si>
  <si>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</si>
  <si>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</si>
  <si>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</si>
  <si>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</si>
  <si>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</si>
  <si>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</si>
  <si>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</si>
  <si>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</si>
  <si>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</si>
  <si>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</si>
  <si>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</si>
  <si>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</si>
  <si>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</si>
  <si>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</si>
  <si>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</si>
  <si>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</si>
  <si>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</si>
  <si>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</si>
  <si>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</si>
  <si>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</si>
  <si>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</si>
  <si>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</si>
  <si>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</si>
  <si>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</si>
  <si>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</si>
  <si>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</si>
  <si>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</si>
  <si>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</si>
  <si>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</si>
  <si>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</si>
  <si>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</si>
  <si>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</si>
  <si>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</si>
  <si>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</si>
  <si>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</si>
  <si>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</si>
  <si>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</si>
  <si>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</si>
  <si>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</si>
  <si>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</si>
  <si>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</si>
  <si>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</si>
  <si>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</si>
  <si>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</si>
  <si>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</si>
  <si>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</si>
  <si>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</si>
  <si>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</si>
  <si>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</si>
  <si>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</si>
  <si>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</si>
  <si>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</si>
  <si>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</si>
  <si>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</si>
  <si>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</si>
  <si>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</si>
  <si>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</si>
  <si>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</si>
  <si>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</si>
  <si>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</si>
  <si>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</si>
  <si>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</si>
  <si>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</si>
  <si>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</si>
  <si>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</si>
  <si>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</si>
  <si>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</si>
  <si>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</si>
  <si>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</si>
  <si>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</si>
  <si>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</si>
  <si>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</si>
  <si>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</si>
  <si>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</si>
  <si>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</si>
  <si>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</si>
  <si>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</si>
  <si>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</si>
  <si>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</si>
  <si>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</si>
  <si>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</si>
  <si>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</si>
  <si>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</si>
  <si>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</si>
  <si>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</si>
  <si>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</si>
  <si>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</si>
  <si>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</si>
  <si>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</si>
  <si>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</si>
  <si>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</si>
  <si>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</si>
  <si>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</si>
  <si>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</si>
  <si>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</si>
  <si>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</si>
  <si>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</si>
  <si>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</si>
  <si>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</si>
  <si>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</si>
  <si>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</si>
  <si>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</si>
  <si>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</si>
  <si>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</si>
  <si>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</si>
  <si>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</si>
  <si>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</si>
  <si>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</si>
  <si>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</si>
  <si>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</si>
  <si>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</si>
  <si>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</si>
  <si>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</si>
  <si>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</si>
  <si>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</si>
  <si>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</si>
  <si>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</si>
  <si>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</si>
  <si>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</si>
  <si>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</si>
  <si>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</si>
  <si>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</si>
  <si>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</si>
  <si>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</si>
  <si>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</si>
  <si>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</si>
  <si>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</si>
  <si>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</si>
  <si>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</si>
  <si>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</si>
  <si>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</si>
  <si>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</si>
  <si>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</si>
  <si>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</si>
  <si>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</si>
  <si>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</si>
  <si>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</si>
  <si>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</si>
  <si>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</si>
  <si>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</si>
  <si>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</si>
  <si>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</si>
  <si>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</si>
  <si>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</si>
  <si>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</si>
  <si>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</si>
  <si>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</si>
  <si>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</si>
  <si>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</si>
  <si>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</si>
  <si>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</si>
  <si>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</si>
  <si>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</si>
  <si>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</si>
  <si>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</si>
  <si>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</si>
  <si>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</si>
  <si>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</si>
  <si>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</si>
  <si>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</si>
  <si>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</si>
  <si>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</si>
  <si>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</si>
  <si>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</si>
  <si>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</si>
  <si>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</si>
  <si>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</si>
  <si>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</si>
  <si>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</si>
  <si>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</si>
  <si>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</si>
  <si>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</si>
  <si>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</si>
  <si>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</si>
  <si>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</si>
  <si>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</si>
  <si>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</si>
  <si>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</si>
  <si>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</si>
  <si>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</si>
  <si>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</si>
  <si>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</si>
  <si>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</si>
  <si>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</si>
  <si>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</si>
  <si>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</si>
  <si>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</si>
  <si>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</si>
  <si>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</si>
  <si>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</si>
  <si>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</si>
  <si>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</si>
  <si>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</si>
  <si>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</si>
  <si>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</si>
  <si>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</si>
  <si>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</si>
  <si>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</si>
  <si>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</si>
  <si>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</si>
  <si>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</si>
  <si>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</si>
  <si>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</si>
  <si>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</si>
  <si>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</si>
  <si>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</si>
  <si>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</si>
  <si>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</si>
  <si>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</si>
  <si>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</si>
  <si>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</si>
  <si>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</si>
  <si>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</si>
  <si>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</si>
  <si>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</si>
  <si>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</si>
  <si>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</si>
  <si>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</si>
  <si>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</si>
  <si>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</si>
  <si>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</si>
  <si>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</si>
  <si>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</si>
  <si>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</si>
  <si>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</si>
  <si>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</si>
  <si>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</si>
  <si>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</si>
  <si>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</si>
  <si>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</si>
  <si>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</si>
  <si>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</si>
  <si>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</si>
  <si>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</si>
  <si>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</si>
  <si>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</si>
  <si>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</si>
  <si>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</si>
  <si>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</si>
  <si>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</si>
  <si>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</si>
  <si>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</si>
  <si>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</si>
  <si>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</si>
  <si>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</si>
  <si>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</si>
  <si>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</si>
  <si>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</si>
  <si>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</si>
  <si>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</si>
  <si>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</si>
  <si>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</si>
  <si>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</si>
  <si>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</si>
  <si>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</si>
  <si>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</si>
  <si>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</si>
  <si>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</si>
  <si>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</si>
  <si>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</si>
  <si>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</si>
  <si>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</si>
  <si>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</si>
  <si>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</si>
  <si>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</si>
  <si>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</si>
  <si>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</si>
  <si>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</si>
  <si>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</si>
  <si>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</si>
  <si>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</si>
  <si>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</si>
  <si>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</si>
  <si>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</si>
  <si>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</si>
  <si>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</si>
  <si>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</si>
  <si>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</si>
  <si>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</si>
  <si>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</si>
  <si>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</si>
  <si>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</si>
  <si>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</si>
  <si>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</si>
  <si>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</si>
  <si>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</si>
  <si>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</si>
  <si>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</si>
  <si>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</si>
  <si>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</si>
  <si>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</si>
  <si>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</si>
  <si>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</si>
  <si>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</si>
  <si>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</si>
  <si>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</si>
  <si>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</si>
  <si>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</si>
  <si>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</si>
  <si>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</si>
  <si>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</si>
  <si>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</si>
  <si>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</si>
  <si>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</si>
  <si>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</si>
  <si>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</si>
  <si>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</si>
  <si>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</si>
  <si>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</si>
  <si>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</si>
  <si>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</si>
  <si>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</si>
  <si>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</si>
  <si>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</si>
  <si>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</si>
  <si>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</si>
  <si>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</si>
  <si>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</si>
  <si>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</si>
  <si>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</si>
  <si>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</si>
  <si>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</si>
  <si>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</si>
  <si>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</si>
  <si>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</si>
  <si>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</si>
  <si>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</si>
  <si>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</si>
  <si>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</si>
  <si>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</si>
  <si>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</si>
  <si>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</si>
  <si>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</si>
  <si>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</si>
  <si>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</si>
  <si>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</si>
  <si>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</si>
  <si>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</si>
  <si>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</si>
  <si>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</si>
  <si>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</si>
  <si>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</si>
  <si>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</si>
  <si>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</si>
  <si>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</si>
  <si>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</si>
  <si>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</si>
  <si>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</si>
  <si>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</si>
  <si>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</si>
  <si>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</si>
  <si>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</si>
  <si>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</si>
  <si>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</si>
  <si>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</si>
  <si>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</si>
  <si>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</si>
  <si>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</si>
  <si>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</si>
  <si>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</si>
  <si>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</si>
  <si>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</si>
  <si>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</si>
  <si>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</si>
  <si>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</si>
  <si>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</si>
  <si>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</si>
  <si>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</si>
  <si>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</si>
  <si>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</si>
  <si>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</si>
  <si>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</si>
  <si>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</si>
  <si>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</si>
  <si>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</si>
  <si>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</si>
  <si>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</si>
  <si>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</si>
  <si>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</si>
  <si>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</si>
  <si>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</si>
  <si>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</si>
  <si>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</si>
  <si>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</si>
  <si>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</si>
  <si>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</si>
  <si>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</si>
  <si>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</si>
  <si>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</si>
  <si>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</si>
  <si>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</si>
  <si>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</si>
  <si>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</si>
  <si>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</si>
  <si>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</si>
  <si>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</si>
  <si>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</si>
  <si>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</si>
  <si>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</si>
  <si>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</si>
  <si>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</si>
  <si>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</si>
  <si>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</si>
  <si>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</si>
  <si>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</si>
  <si>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</si>
  <si>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</si>
  <si>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</si>
  <si>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</si>
  <si>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</si>
  <si>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</si>
  <si>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</si>
  <si>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</si>
  <si>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</si>
  <si>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</si>
  <si>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</si>
  <si>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</si>
  <si>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</si>
  <si>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</si>
  <si>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</si>
  <si>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</si>
  <si>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</si>
  <si>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</si>
  <si>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</si>
  <si>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</si>
  <si>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</si>
  <si>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</si>
  <si>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</si>
  <si>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</si>
  <si>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</si>
  <si>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</si>
  <si>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</si>
  <si>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</si>
  <si>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</si>
  <si>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</si>
  <si>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</si>
  <si>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</si>
  <si>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</si>
  <si>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</si>
  <si>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</si>
  <si>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</si>
  <si>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</si>
  <si>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</si>
  <si>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</si>
  <si>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</si>
  <si>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</si>
  <si>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</si>
  <si>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</si>
  <si>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</si>
  <si>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</si>
  <si>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</si>
  <si>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</si>
  <si>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</si>
  <si>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</si>
  <si>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</si>
  <si>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</si>
  <si>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</si>
  <si>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</si>
  <si>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</si>
  <si>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</si>
  <si>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</si>
  <si>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</si>
  <si>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</si>
  <si>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</si>
  <si>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</si>
  <si>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</si>
  <si>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</si>
  <si>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</si>
  <si>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</si>
  <si>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</si>
  <si>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</si>
  <si>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</si>
  <si>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</si>
  <si>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</si>
  <si>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</si>
  <si>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</si>
  <si>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</si>
  <si>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</si>
  <si>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</si>
  <si>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</si>
  <si>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</si>
  <si>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</si>
  <si>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</si>
  <si>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</si>
  <si>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</si>
  <si>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</si>
  <si>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</si>
  <si>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</si>
  <si>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</si>
  <si>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</si>
  <si>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</si>
  <si>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</si>
  <si>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</si>
  <si>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</si>
  <si>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</si>
  <si>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</si>
  <si>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</si>
  <si>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</si>
  <si>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</si>
  <si>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</si>
  <si>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</si>
  <si>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</si>
  <si>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</si>
  <si>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</si>
  <si>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</si>
  <si>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</si>
  <si>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</si>
  <si>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</si>
  <si>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</si>
  <si>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</si>
  <si>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</si>
  <si>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</si>
  <si>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</si>
  <si>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</si>
  <si>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</si>
  <si>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</si>
  <si>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</si>
  <si>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</si>
  <si>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</si>
  <si>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</si>
  <si>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</si>
  <si>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</si>
  <si>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</si>
  <si>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</si>
  <si>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</si>
  <si>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</si>
  <si>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</si>
  <si>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</si>
  <si>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</si>
  <si>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</si>
  <si>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</si>
  <si>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</si>
  <si>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</si>
  <si>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</si>
  <si>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</si>
  <si>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</si>
  <si>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</si>
  <si>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</si>
  <si>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</si>
  <si>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</si>
  <si>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</si>
  <si>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</si>
  <si>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</si>
  <si>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</si>
  <si>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</si>
  <si>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</si>
  <si>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</si>
  <si>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</si>
  <si>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</si>
  <si>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</si>
  <si>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</si>
  <si>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</si>
  <si>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</si>
  <si>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</si>
  <si>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</si>
  <si>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</si>
  <si>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</si>
  <si>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</si>
  <si>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</si>
  <si>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</si>
  <si>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</si>
  <si>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</si>
  <si>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</si>
  <si>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</si>
  <si>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</si>
  <si>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</si>
  <si>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</si>
  <si>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</si>
  <si>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</si>
  <si>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</si>
  <si>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</si>
  <si>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</si>
  <si>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</si>
  <si>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</si>
  <si>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</si>
  <si>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</si>
  <si>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</si>
  <si>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</si>
  <si>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</si>
  <si>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</si>
  <si>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</si>
  <si>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</si>
  <si>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</si>
  <si>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</si>
  <si>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</si>
  <si>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</si>
  <si>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</si>
  <si>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</si>
  <si>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</si>
  <si>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</si>
  <si>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</si>
  <si>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</si>
  <si>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</si>
  <si>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</si>
  <si>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</si>
  <si>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</si>
  <si>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</si>
  <si>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</si>
  <si>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</si>
  <si>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</si>
  <si>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</si>
  <si>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</si>
  <si>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</si>
  <si>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</si>
  <si>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</si>
  <si>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</si>
  <si>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</si>
  <si>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</si>
  <si>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</si>
  <si>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</si>
  <si>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</si>
  <si>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</si>
  <si>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</si>
  <si>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</si>
  <si>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</si>
  <si>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</si>
  <si>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</si>
  <si>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</si>
  <si>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</si>
  <si>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</si>
  <si>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</si>
  <si>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</si>
  <si>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</si>
  <si>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</si>
  <si>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</si>
  <si>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</si>
  <si>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</si>
  <si>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</si>
  <si>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</si>
  <si>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</si>
  <si>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</si>
  <si>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</si>
  <si>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</si>
  <si>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</si>
  <si>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</si>
  <si>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</si>
  <si>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</si>
  <si>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</si>
  <si>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</si>
  <si>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</si>
  <si>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</si>
  <si>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</si>
  <si>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</si>
  <si>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</si>
  <si>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</si>
  <si>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</si>
  <si>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</si>
  <si>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</si>
  <si>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</si>
  <si>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</si>
  <si>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</si>
  <si>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</si>
  <si>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</si>
  <si>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</si>
  <si>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</si>
  <si>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</si>
  <si>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</si>
  <si>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</si>
  <si>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</si>
  <si>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</si>
  <si>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</si>
  <si>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</si>
  <si>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</si>
  <si>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</si>
  <si>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</si>
  <si>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</si>
  <si>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</si>
  <si>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</si>
  <si>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</si>
  <si>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</si>
  <si>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</si>
  <si>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</si>
  <si>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</si>
  <si>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</si>
  <si>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</si>
  <si>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</si>
  <si>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</si>
  <si>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</si>
  <si>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</si>
  <si>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</si>
  <si>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</si>
  <si>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</si>
  <si>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</si>
  <si>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</si>
  <si>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</si>
  <si>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</si>
  <si>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</si>
  <si>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</si>
  <si>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</si>
  <si>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</si>
  <si>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</si>
  <si>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</si>
  <si>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</si>
  <si>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</si>
  <si>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</si>
  <si>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</si>
  <si>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</si>
  <si>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</si>
  <si>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</si>
  <si>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</si>
  <si>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</si>
  <si>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</si>
  <si>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</si>
  <si>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</si>
  <si>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</si>
  <si>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</si>
  <si>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</si>
  <si>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</si>
  <si>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</si>
  <si>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</si>
  <si>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</si>
  <si>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</si>
  <si>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</si>
  <si>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</si>
  <si>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</si>
  <si>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</si>
  <si>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</si>
  <si>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</si>
  <si>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</si>
  <si>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</si>
  <si>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</si>
  <si>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</si>
  <si>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</si>
  <si>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</si>
  <si>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</si>
  <si>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</si>
  <si>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</si>
  <si>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</si>
  <si>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</si>
  <si>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</si>
  <si>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</si>
  <si>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</si>
  <si>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</si>
  <si>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</si>
  <si>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</si>
  <si>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</si>
  <si>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</si>
  <si>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</si>
  <si>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</si>
  <si>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</si>
  <si>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</si>
  <si>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</si>
  <si>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</si>
  <si>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</si>
  <si>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</si>
  <si>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</si>
  <si>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</si>
  <si>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</si>
  <si>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</si>
  <si>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</si>
  <si>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</si>
  <si>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</si>
  <si>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</si>
  <si>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</si>
  <si>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</si>
  <si>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</si>
  <si>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</si>
  <si>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</si>
  <si>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</si>
  <si>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</si>
  <si>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</si>
  <si>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</si>
  <si>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</si>
  <si>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</si>
  <si>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</si>
  <si>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</si>
  <si>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</si>
  <si>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</si>
  <si>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</si>
  <si>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</si>
  <si>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</si>
  <si>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</si>
  <si>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</si>
  <si>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</si>
  <si>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</si>
  <si>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</si>
  <si>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</si>
  <si>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</si>
  <si>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</si>
  <si>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</si>
  <si>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</si>
  <si>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</si>
  <si>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</si>
  <si>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</si>
  <si>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</si>
  <si>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</si>
  <si>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</si>
  <si>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</si>
  <si>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</si>
  <si>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</si>
  <si>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</si>
  <si>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</si>
  <si>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</si>
  <si>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</si>
  <si>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</si>
  <si>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</si>
  <si>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</si>
  <si>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</si>
  <si>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</si>
  <si>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</si>
  <si>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</si>
  <si>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</si>
  <si>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</si>
  <si>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</si>
  <si>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</si>
  <si>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</si>
  <si>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</si>
  <si>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</si>
  <si>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</si>
  <si>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</si>
  <si>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</si>
  <si>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</si>
  <si>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</si>
  <si>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</si>
  <si>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</si>
  <si>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</si>
  <si>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</si>
  <si>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</si>
  <si>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</si>
  <si>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</si>
  <si>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</si>
  <si>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</si>
  <si>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</si>
  <si>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</si>
  <si>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</si>
  <si>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</si>
  <si>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</si>
  <si>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</si>
  <si>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</si>
  <si>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</si>
  <si>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</si>
  <si>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</si>
  <si>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</si>
  <si>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</si>
  <si>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</si>
  <si>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</si>
  <si>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</si>
  <si>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</si>
  <si>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</si>
  <si>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</si>
  <si>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</si>
  <si>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</si>
  <si>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</si>
  <si>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</si>
  <si>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</si>
  <si>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</si>
  <si>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</si>
  <si>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</si>
  <si>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</si>
  <si>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</si>
  <si>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</si>
  <si>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</si>
  <si>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</si>
  <si>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</si>
  <si>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</si>
  <si>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</si>
  <si>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</si>
  <si>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</si>
  <si>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</si>
  <si>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</si>
  <si>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</si>
  <si>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</si>
  <si>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</si>
  <si>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</si>
  <si>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</si>
  <si>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</si>
  <si>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</si>
  <si>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</si>
  <si>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</si>
  <si>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</si>
  <si>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</si>
  <si>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</si>
  <si>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</si>
  <si>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</si>
  <si>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</si>
  <si>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</si>
  <si>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</si>
  <si>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</si>
  <si>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</si>
  <si>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</si>
  <si>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</si>
  <si>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</si>
  <si>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</si>
  <si>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</si>
  <si>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</si>
  <si>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</si>
  <si>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</si>
  <si>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</si>
  <si>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</si>
  <si>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</si>
  <si>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</si>
  <si>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</si>
  <si>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</si>
  <si>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</si>
  <si>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</si>
  <si>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</si>
  <si>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</si>
  <si>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</si>
  <si>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</si>
  <si>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</si>
  <si>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</si>
  <si>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</si>
  <si>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</si>
  <si>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</si>
  <si>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</si>
  <si>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</si>
  <si>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</si>
  <si>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</si>
  <si>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</si>
  <si>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</si>
  <si>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</si>
  <si>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</si>
  <si>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</si>
  <si>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</si>
  <si>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</si>
  <si>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</si>
  <si>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</si>
  <si>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</si>
  <si>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</si>
  <si>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</si>
  <si>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</si>
  <si>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</si>
  <si>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</si>
  <si>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</si>
  <si>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</si>
  <si>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</si>
  <si>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</si>
  <si>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</si>
  <si>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</si>
  <si>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</si>
  <si>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</si>
  <si>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</si>
  <si>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</si>
  <si>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</si>
  <si>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</si>
  <si>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</si>
  <si>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</si>
  <si>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</si>
  <si>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</si>
  <si>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</si>
  <si>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</si>
  <si>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</si>
  <si>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</si>
  <si>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</si>
  <si>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</si>
  <si>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</si>
  <si>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</si>
  <si>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</si>
  <si>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</si>
  <si>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</si>
  <si>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</si>
  <si>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</si>
  <si>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</si>
  <si>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</si>
  <si>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</si>
  <si>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</si>
  <si>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</si>
  <si>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</si>
  <si>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</si>
  <si>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</si>
  <si>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</si>
  <si>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</si>
  <si>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</si>
  <si>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</si>
  <si>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</si>
  <si>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</si>
  <si>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</si>
  <si>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</si>
  <si>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</si>
  <si>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</si>
  <si>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</si>
  <si>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</si>
  <si>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</si>
  <si>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</si>
  <si>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</si>
  <si>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</si>
  <si>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</si>
  <si>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</si>
  <si>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</si>
  <si>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</si>
  <si>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</si>
  <si>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</si>
  <si>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</si>
  <si>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</si>
  <si>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</si>
  <si>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</si>
  <si>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</si>
  <si>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</si>
  <si>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</si>
  <si>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</si>
  <si>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</si>
  <si>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</si>
  <si>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</si>
  <si>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</si>
  <si>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</si>
  <si>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</si>
  <si>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</si>
  <si>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</si>
  <si>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</si>
  <si>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</si>
  <si>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</si>
  <si>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</si>
  <si>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</si>
  <si>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</si>
  <si>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</si>
  <si>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</si>
  <si>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</si>
  <si>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</si>
  <si>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</si>
  <si>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</si>
  <si>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</si>
  <si>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</si>
  <si>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</si>
  <si>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</si>
  <si>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</si>
  <si>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</si>
  <si>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</si>
  <si>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</si>
  <si>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</si>
  <si>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</si>
  <si>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</si>
  <si>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</si>
  <si>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</si>
  <si>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</si>
  <si>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</si>
  <si>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</si>
  <si>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</si>
  <si>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</si>
  <si>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</si>
  <si>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</si>
  <si>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</si>
  <si>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</si>
  <si>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</si>
  <si>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</si>
  <si>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</si>
  <si>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</si>
  <si>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</si>
  <si>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</si>
  <si>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</si>
  <si>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</si>
  <si>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</si>
  <si>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</si>
  <si>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</si>
  <si>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</si>
  <si>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</si>
  <si>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</si>
  <si>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</si>
  <si>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</si>
  <si>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</si>
  <si>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</si>
  <si>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</si>
  <si>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</si>
  <si>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</si>
  <si>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</si>
  <si>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</si>
  <si>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</si>
  <si>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</si>
  <si>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</si>
  <si>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</si>
  <si>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</si>
  <si>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</si>
  <si>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</si>
  <si>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</si>
  <si>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</si>
  <si>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</si>
  <si>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</si>
  <si>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</si>
  <si>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</si>
  <si>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</si>
  <si>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</si>
  <si>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</si>
  <si>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</si>
  <si>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</si>
  <si>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</si>
  <si>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</si>
  <si>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</si>
  <si>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</si>
  <si>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</si>
  <si>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</si>
  <si>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</si>
  <si>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</si>
  <si>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</si>
  <si>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</si>
  <si>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</si>
  <si>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</si>
  <si>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</si>
  <si>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</si>
  <si>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</si>
  <si>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</si>
  <si>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</si>
  <si>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</si>
  <si>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</si>
  <si>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</si>
  <si>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</si>
  <si>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</si>
  <si>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</si>
  <si>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</si>
  <si>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</si>
  <si>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</si>
  <si>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</si>
  <si>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</si>
  <si>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</si>
  <si>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</si>
  <si>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</si>
  <si>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</si>
  <si>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</si>
  <si>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</si>
  <si>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</si>
  <si>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</si>
  <si>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</si>
  <si>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</si>
  <si>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</si>
  <si>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</si>
  <si>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</si>
  <si>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</si>
  <si>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</si>
  <si>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</si>
  <si>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</si>
  <si>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</si>
  <si>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</si>
  <si>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</si>
  <si>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</si>
  <si>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</si>
  <si>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</si>
  <si>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</si>
  <si>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</si>
  <si>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</si>
  <si>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</si>
  <si>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</si>
  <si>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</si>
  <si>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</si>
  <si>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</si>
  <si>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</si>
  <si>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</si>
  <si>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</si>
  <si>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</si>
  <si>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</si>
  <si>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</si>
  <si>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</si>
  <si>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</si>
  <si>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</si>
  <si>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</si>
  <si>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</si>
  <si>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</si>
  <si>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</si>
  <si>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</si>
  <si>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</si>
  <si>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</si>
  <si>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</si>
  <si>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</si>
  <si>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</si>
  <si>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</si>
  <si>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</si>
  <si>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</si>
  <si>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</si>
  <si>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</si>
  <si>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</si>
  <si>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</si>
  <si>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</si>
  <si>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</si>
  <si>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</si>
  <si>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</si>
  <si>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</si>
  <si>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</si>
  <si>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</si>
  <si>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</si>
  <si>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</si>
  <si>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</si>
  <si>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</si>
  <si>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</si>
  <si>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</si>
  <si>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</si>
  <si>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</si>
  <si>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</si>
  <si>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</si>
  <si>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</si>
  <si>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</si>
  <si>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</si>
  <si>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</si>
  <si>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</si>
  <si>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</si>
  <si>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</si>
  <si>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</si>
  <si>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</si>
  <si>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</si>
  <si>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</si>
  <si>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</si>
  <si>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</si>
  <si>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</si>
  <si>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</si>
  <si>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</si>
  <si>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</si>
  <si>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</si>
  <si>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</si>
  <si>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</si>
  <si>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</si>
  <si>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</si>
  <si>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</si>
  <si>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</si>
  <si>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</si>
  <si>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</si>
  <si>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</si>
  <si>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</si>
  <si>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</si>
  <si>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</si>
  <si>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</si>
  <si>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</si>
  <si>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</si>
  <si>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</si>
  <si>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</si>
  <si>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</si>
  <si>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</si>
  <si>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</si>
  <si>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</si>
  <si>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</si>
  <si>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</si>
  <si>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</si>
  <si>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</si>
  <si>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</si>
  <si>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</si>
  <si>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</si>
  <si>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</si>
  <si>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</si>
  <si>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</si>
  <si>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</si>
  <si>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</si>
  <si>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</si>
  <si>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</si>
  <si>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</si>
  <si>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</si>
  <si>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</si>
  <si>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</si>
  <si>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</si>
  <si>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</si>
  <si>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</si>
  <si>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</si>
  <si>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</si>
  <si>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</si>
  <si>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</si>
  <si>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</si>
  <si>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</si>
  <si>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</si>
  <si>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</si>
  <si>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</si>
  <si>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</si>
  <si>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</si>
  <si>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</si>
  <si>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</si>
  <si>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</si>
  <si>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</si>
  <si>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</si>
  <si>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</si>
  <si>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</si>
  <si>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</si>
  <si>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</si>
  <si>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</si>
  <si>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</si>
  <si>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</si>
  <si>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</si>
  <si>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</si>
  <si>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</si>
  <si>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</si>
  <si>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</si>
  <si>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</si>
  <si>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</si>
  <si>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</si>
  <si>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</si>
  <si>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</si>
  <si>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</si>
  <si>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</si>
  <si>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</si>
  <si>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</si>
  <si>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</si>
  <si>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</si>
  <si>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</si>
  <si>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</si>
  <si>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</si>
  <si>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</si>
  <si>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</si>
  <si>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</si>
  <si>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</si>
  <si>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</si>
  <si>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</si>
  <si>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</si>
  <si>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</si>
  <si>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</si>
  <si>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</si>
  <si>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</si>
  <si>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</si>
  <si>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</si>
  <si>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</si>
  <si>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</si>
  <si>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</si>
  <si>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</si>
  <si>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</si>
  <si>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</si>
  <si>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</si>
  <si>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</si>
  <si>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</si>
  <si>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</si>
  <si>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</si>
  <si>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</si>
  <si>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</si>
  <si>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</si>
  <si>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</si>
  <si>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</si>
  <si>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</si>
  <si>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</si>
  <si>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</si>
  <si>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</si>
  <si>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</si>
  <si>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</si>
  <si>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</si>
  <si>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</si>
  <si>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</si>
  <si>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</si>
  <si>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</si>
  <si>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</si>
  <si>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</si>
  <si>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</si>
  <si>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</si>
  <si>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</si>
  <si>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</si>
  <si>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</si>
  <si>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</si>
  <si>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</si>
  <si>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</si>
  <si>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</si>
  <si>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</si>
  <si>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</si>
  <si>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</si>
  <si>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</si>
  <si>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</si>
  <si>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</si>
  <si>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</si>
  <si>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</si>
  <si>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</si>
  <si>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</si>
  <si>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</si>
  <si>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</si>
  <si>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</si>
  <si>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</si>
  <si>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</si>
  <si>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</si>
  <si>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</si>
  <si>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</si>
  <si>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</si>
  <si>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</si>
  <si>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</si>
  <si>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</si>
  <si>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</si>
  <si>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</si>
  <si>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</si>
  <si>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</si>
  <si>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</si>
  <si>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</si>
  <si>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</si>
  <si>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</si>
  <si>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</si>
  <si>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</si>
  <si>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</si>
  <si>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</si>
  <si>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</si>
  <si>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</si>
  <si>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</si>
  <si>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</si>
  <si>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</si>
  <si>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</si>
  <si>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</si>
  <si>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</si>
  <si>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</si>
  <si>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</si>
  <si>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</si>
  <si>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</si>
  <si>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</si>
  <si>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</si>
  <si>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</si>
  <si>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</si>
  <si>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</si>
  <si>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</si>
  <si>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</si>
  <si>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</si>
  <si>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</si>
  <si>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</si>
  <si>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</si>
  <si>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</si>
  <si>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</si>
  <si>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</si>
  <si>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</si>
  <si>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</si>
  <si>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</si>
  <si>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</si>
  <si>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</si>
  <si>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</si>
  <si>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</si>
  <si>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</si>
  <si>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</si>
  <si>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</si>
  <si>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</si>
  <si>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</si>
  <si>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</si>
  <si>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</si>
  <si>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</si>
  <si>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</si>
  <si>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</si>
  <si>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</si>
  <si>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</si>
  <si>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</si>
  <si>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</si>
  <si>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</si>
  <si>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</si>
  <si>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</si>
  <si>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</si>
  <si>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</si>
  <si>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</si>
  <si>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</si>
  <si>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</si>
  <si>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</si>
  <si>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</si>
  <si>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</si>
  <si>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</si>
  <si>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</si>
  <si>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</si>
  <si>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</si>
  <si>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</si>
  <si>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</si>
  <si>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</si>
  <si>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</si>
  <si>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</si>
  <si>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</si>
  <si>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</si>
  <si>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</si>
  <si>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</si>
  <si>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</si>
  <si>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</si>
  <si>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</si>
  <si>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</si>
  <si>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</si>
  <si>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</si>
  <si>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</si>
  <si>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</si>
  <si>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</si>
  <si>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</si>
  <si>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</si>
  <si>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</si>
  <si>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</si>
  <si>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</si>
  <si>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</si>
  <si>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</si>
  <si>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</si>
  <si>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</si>
  <si>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</si>
  <si>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</si>
  <si>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</si>
  <si>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</si>
  <si>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</si>
  <si>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</si>
  <si>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</si>
  <si>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</si>
  <si>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</si>
  <si>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</si>
  <si>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</si>
  <si>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</si>
  <si>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</si>
  <si>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</si>
  <si>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</si>
  <si>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</si>
  <si>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</si>
  <si>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</si>
  <si>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</si>
  <si>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</si>
  <si>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</si>
  <si>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</si>
  <si>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</si>
  <si>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</si>
  <si>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</si>
  <si>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</si>
  <si>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</si>
  <si>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</si>
  <si>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</si>
  <si>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</si>
  <si>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</si>
  <si>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</si>
  <si>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</si>
  <si>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</si>
  <si>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</si>
  <si>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</si>
  <si>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</si>
  <si>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</si>
  <si>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</si>
  <si>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</si>
  <si>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</si>
  <si>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</si>
  <si>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</si>
  <si>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</si>
  <si>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</si>
  <si>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</si>
  <si>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</si>
  <si>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</si>
  <si>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</si>
  <si>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</si>
  <si>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</si>
  <si>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</si>
  <si>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</si>
  <si>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</si>
  <si>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</si>
  <si>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</si>
  <si>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</si>
  <si>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</si>
  <si>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</si>
  <si>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</si>
  <si>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</si>
  <si>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</si>
  <si>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</si>
  <si>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</si>
  <si>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</si>
  <si>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</si>
  <si>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</si>
  <si>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</si>
  <si>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</si>
  <si>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</si>
  <si>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</si>
  <si>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</si>
  <si>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</si>
  <si>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</si>
  <si>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</si>
  <si>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</si>
  <si>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</si>
  <si>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</si>
  <si>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</si>
  <si>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</si>
  <si>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</si>
  <si>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</si>
  <si>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</si>
  <si>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</si>
  <si>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</si>
  <si>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</si>
  <si>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</si>
  <si>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</si>
  <si>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</si>
  <si>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</si>
  <si>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</si>
  <si>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</si>
  <si>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</si>
  <si>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</si>
  <si>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</si>
  <si>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</si>
  <si>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</si>
  <si>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</si>
  <si>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</si>
  <si>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</si>
  <si>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</si>
  <si>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</si>
  <si>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</si>
  <si>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</si>
  <si>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</si>
  <si>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</si>
  <si>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</si>
  <si>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</si>
  <si>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</si>
  <si>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</si>
  <si>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</si>
  <si>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</si>
  <si>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</si>
  <si>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</si>
  <si>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</si>
  <si>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</si>
  <si>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</si>
  <si>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</si>
  <si>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</si>
  <si>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</si>
  <si>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</si>
  <si>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</si>
  <si>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</si>
  <si>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</si>
  <si>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</si>
  <si>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</si>
  <si>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</si>
  <si>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</si>
  <si>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</si>
  <si>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</si>
  <si>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</si>
  <si>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</si>
  <si>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</si>
  <si>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</si>
  <si>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</si>
  <si>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</si>
  <si>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</si>
  <si>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</si>
  <si>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</si>
  <si>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</si>
  <si>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</si>
  <si>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</si>
  <si>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</si>
  <si>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</si>
  <si>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</si>
  <si>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</si>
  <si>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</si>
  <si>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</si>
  <si>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</si>
  <si>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</si>
  <si>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</si>
  <si>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</si>
  <si>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</si>
  <si>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</si>
  <si>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</si>
  <si>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</si>
  <si>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</si>
  <si>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</si>
  <si>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</si>
  <si>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</si>
  <si>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</si>
  <si>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</si>
  <si>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</si>
  <si>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</si>
  <si>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</si>
  <si>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</si>
  <si>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</si>
  <si>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</si>
  <si>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</si>
  <si>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</si>
  <si>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</si>
  <si>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</si>
  <si>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</si>
  <si>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</si>
  <si>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</si>
  <si>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</si>
  <si>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</si>
  <si>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</si>
  <si>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</si>
  <si>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</si>
  <si>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</si>
  <si>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</si>
  <si>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</si>
  <si>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</si>
  <si>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</si>
  <si>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</si>
  <si>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</si>
  <si>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</si>
  <si>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</si>
  <si>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</si>
  <si>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</si>
  <si>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</si>
  <si>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</si>
  <si>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</si>
  <si>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</si>
  <si>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</si>
  <si>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</si>
  <si>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</si>
  <si>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</si>
  <si>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</si>
  <si>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</si>
  <si>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</si>
  <si>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</si>
  <si>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</si>
  <si>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</si>
  <si>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</si>
  <si>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</si>
  <si>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</si>
  <si>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</si>
  <si>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</si>
  <si>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</si>
  <si>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</si>
  <si>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</si>
  <si>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</si>
  <si>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</si>
  <si>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</si>
  <si>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</si>
  <si>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</si>
  <si>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</si>
  <si>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</si>
  <si>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</si>
  <si>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</si>
  <si>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</si>
  <si>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</si>
  <si>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</si>
  <si>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</si>
  <si>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</si>
  <si>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</si>
  <si>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</si>
  <si>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</si>
  <si>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</si>
  <si>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</si>
  <si>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</si>
  <si>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</si>
  <si>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</si>
  <si>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</si>
  <si>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</si>
  <si>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</si>
  <si>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</si>
  <si>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</si>
  <si>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</si>
  <si>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</si>
  <si>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</si>
  <si>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</si>
  <si>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</si>
  <si>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</si>
  <si>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</si>
  <si>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</si>
  <si>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</si>
  <si>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</si>
  <si>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</si>
  <si>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</si>
  <si>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</si>
  <si>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</si>
  <si>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</si>
  <si>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</si>
  <si>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</si>
  <si>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</si>
  <si>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</si>
  <si>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</si>
  <si>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</si>
  <si>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</si>
  <si>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</si>
  <si>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</si>
  <si>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</si>
  <si>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</si>
  <si>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</si>
  <si>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</si>
  <si>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</si>
  <si>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</si>
  <si>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</si>
  <si>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</si>
  <si>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</si>
  <si>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</si>
  <si>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</si>
  <si>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</si>
  <si>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</si>
  <si>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</si>
  <si>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</si>
  <si>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</si>
  <si>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</si>
  <si>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</si>
  <si>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</si>
  <si>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</si>
  <si>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</si>
  <si>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</si>
  <si>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</si>
  <si>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</si>
  <si>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</si>
  <si>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</si>
  <si>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</si>
  <si>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</si>
  <si>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</si>
  <si>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</si>
  <si>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</si>
  <si>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</si>
  <si>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</si>
  <si>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</si>
  <si>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</si>
  <si>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</si>
  <si>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</si>
  <si>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</si>
  <si>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</si>
  <si>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</si>
  <si>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</si>
  <si>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</si>
  <si>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</si>
  <si>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</si>
  <si>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</si>
  <si>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</si>
  <si>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</si>
  <si>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</si>
  <si>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</si>
  <si>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</si>
  <si>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</si>
  <si>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</si>
  <si>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</si>
  <si>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</si>
  <si>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</si>
  <si>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</si>
  <si>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</si>
  <si>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</si>
  <si>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</si>
  <si>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</si>
  <si>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</si>
  <si>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</si>
  <si>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</si>
  <si>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</si>
  <si>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</si>
  <si>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</si>
  <si>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</si>
  <si>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</si>
  <si>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</si>
  <si>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</si>
  <si>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</si>
  <si>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</si>
  <si>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</si>
  <si>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</si>
  <si>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</si>
  <si>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</si>
  <si>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</si>
  <si>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</si>
  <si>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</si>
  <si>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</si>
  <si>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</si>
  <si>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</si>
  <si>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</si>
  <si>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</si>
  <si>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</si>
  <si>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</si>
  <si>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</si>
  <si>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</si>
  <si>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</si>
  <si>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</si>
  <si>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</si>
  <si>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</si>
  <si>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</si>
  <si>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</si>
  <si>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</si>
  <si>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</si>
  <si>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</si>
  <si>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</si>
  <si>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</si>
  <si>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</si>
  <si>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</si>
  <si>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</si>
  <si>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</si>
  <si>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</si>
  <si>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</si>
  <si>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</si>
  <si>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</si>
  <si>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</si>
  <si>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</si>
  <si>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</si>
  <si>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</si>
  <si>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</si>
  <si>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</si>
  <si>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</si>
  <si>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</si>
  <si>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</si>
  <si>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</si>
  <si>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</si>
  <si>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</si>
  <si>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</si>
  <si>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</si>
  <si>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</si>
  <si>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</si>
  <si>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</si>
  <si>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</si>
  <si>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</si>
  <si>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</si>
  <si>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</si>
  <si>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</si>
  <si>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</si>
  <si>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</si>
  <si>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</si>
  <si>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</si>
  <si>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</si>
  <si>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</si>
  <si>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</si>
  <si>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</si>
  <si>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</si>
  <si>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</si>
  <si>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</si>
  <si>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</si>
  <si>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</si>
  <si>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</si>
  <si>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</si>
  <si>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</si>
  <si>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</si>
  <si>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</si>
  <si>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</si>
  <si>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</si>
  <si>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</si>
  <si>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</si>
  <si>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</si>
  <si>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</si>
  <si>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</si>
  <si>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</si>
  <si>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</si>
  <si>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</si>
  <si>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</si>
  <si>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</si>
  <si>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</si>
  <si>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</si>
  <si>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</si>
  <si>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</si>
  <si>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</si>
  <si>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</si>
  <si>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</si>
  <si>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</si>
  <si>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</si>
  <si>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</si>
  <si>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</si>
  <si>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</si>
  <si>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</si>
  <si>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</si>
  <si>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</si>
  <si>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</si>
  <si>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</si>
  <si>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</si>
  <si>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</si>
  <si>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</si>
  <si>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</si>
  <si>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</si>
  <si>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</si>
  <si>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</si>
  <si>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</si>
  <si>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</si>
  <si>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</si>
  <si>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</si>
  <si>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</si>
  <si>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</si>
  <si>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</si>
  <si>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</si>
  <si>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</si>
  <si>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</si>
  <si>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</si>
  <si>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</si>
  <si>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</si>
  <si>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</si>
  <si>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</si>
  <si>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</si>
  <si>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</si>
  <si>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</si>
  <si>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</si>
  <si>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</si>
  <si>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</si>
  <si>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</si>
  <si>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</si>
  <si>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</si>
  <si>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</si>
  <si>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</si>
  <si>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</si>
  <si>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</si>
  <si>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</si>
  <si>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</si>
  <si>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</si>
  <si>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</si>
  <si>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</si>
  <si>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</si>
  <si>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</si>
  <si>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</si>
  <si>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</si>
  <si>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</si>
  <si>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</si>
  <si>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</si>
  <si>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</si>
  <si>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</si>
  <si>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</si>
  <si>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</si>
  <si>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</si>
  <si>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</si>
  <si>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</si>
  <si>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</si>
  <si>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</si>
  <si>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</si>
  <si>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</si>
  <si>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</si>
  <si>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</si>
  <si>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</si>
  <si>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</si>
  <si>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</si>
  <si>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</si>
  <si>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</si>
  <si>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</si>
  <si>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</si>
  <si>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</si>
  <si>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</si>
  <si>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</si>
  <si>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</si>
  <si>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</si>
  <si>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</si>
  <si>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</si>
  <si>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</si>
  <si>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</si>
  <si>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</si>
  <si>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</si>
  <si>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</si>
  <si>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</si>
  <si>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</si>
  <si>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</si>
  <si>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</si>
  <si>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</si>
  <si>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</si>
  <si>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</si>
  <si>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</si>
  <si>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</si>
  <si>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</si>
  <si>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</si>
  <si>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</si>
  <si>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</si>
  <si>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</si>
  <si>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</si>
  <si>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</si>
  <si>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</si>
  <si>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</si>
  <si>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</si>
  <si>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</si>
  <si>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</si>
  <si>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</si>
  <si>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</si>
  <si>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</si>
  <si>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</si>
  <si>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</si>
  <si>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</si>
  <si>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</si>
  <si>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</si>
  <si>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</si>
  <si>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</si>
  <si>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</si>
  <si>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</si>
  <si>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</si>
  <si>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</si>
  <si>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</si>
  <si>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</si>
  <si>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</si>
  <si>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</si>
  <si>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</si>
  <si>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</si>
  <si>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</si>
  <si>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</si>
  <si>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</si>
  <si>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</si>
  <si>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</si>
  <si>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</si>
  <si>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</si>
  <si>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</si>
  <si>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</si>
  <si>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</si>
  <si>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</si>
  <si>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</si>
  <si>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</si>
  <si>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</si>
  <si>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</si>
  <si>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</si>
  <si>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</si>
  <si>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</si>
  <si>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</si>
  <si>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</si>
  <si>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</si>
  <si>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</si>
  <si>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</si>
  <si>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</si>
  <si>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</si>
  <si>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</si>
  <si>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</si>
  <si>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</si>
  <si>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</si>
  <si>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</si>
  <si>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</si>
  <si>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</si>
  <si>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</si>
  <si>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</si>
  <si>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</si>
  <si>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</si>
  <si>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</si>
  <si>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</si>
  <si>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</si>
  <si>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</si>
  <si>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</si>
  <si>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</si>
  <si>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</si>
  <si>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</si>
  <si>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</si>
  <si>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</si>
  <si>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</si>
  <si>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</si>
  <si>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</si>
  <si>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</si>
  <si>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</si>
  <si>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</si>
  <si>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</si>
  <si>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</si>
  <si>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</si>
  <si>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</si>
  <si>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</si>
  <si>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</si>
  <si>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</si>
  <si>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</si>
  <si>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</si>
  <si>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</si>
  <si>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</si>
  <si>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</si>
  <si>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</si>
  <si>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</si>
  <si>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</si>
  <si>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</si>
  <si>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</si>
  <si>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</si>
  <si>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</si>
  <si>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</si>
  <si>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</si>
  <si>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</si>
  <si>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</si>
  <si>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</si>
  <si>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</si>
  <si>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</si>
  <si>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</si>
  <si>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</si>
  <si>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</si>
  <si>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</si>
  <si>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</si>
  <si>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</si>
  <si>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</si>
  <si>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</si>
  <si>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</si>
  <si>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</si>
  <si>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</si>
  <si>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</si>
  <si>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</si>
  <si>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</si>
  <si>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</si>
  <si>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</si>
  <si>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</si>
  <si>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</si>
  <si>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</si>
  <si>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</si>
  <si>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</si>
  <si>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</si>
  <si>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</si>
  <si>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</si>
  <si>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</si>
  <si>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</si>
  <si>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</si>
  <si>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</si>
  <si>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</si>
  <si>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</si>
  <si>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</si>
  <si>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</si>
  <si>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</si>
  <si>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</si>
  <si>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</si>
  <si>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</si>
  <si>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</si>
  <si>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</si>
  <si>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</si>
  <si>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</si>
  <si>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</si>
  <si>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</si>
  <si>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</si>
  <si>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</si>
  <si>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</si>
  <si>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</si>
  <si>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</si>
  <si>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</si>
  <si>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</si>
  <si>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</si>
  <si>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</si>
  <si>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</si>
  <si>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</si>
  <si>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</si>
  <si>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</si>
  <si>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</si>
  <si>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</si>
  <si>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</si>
  <si>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</si>
  <si>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</si>
  <si>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</si>
  <si>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</si>
  <si>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</si>
  <si>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</si>
  <si>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</si>
  <si>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</si>
  <si>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</si>
  <si>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</si>
  <si>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</si>
  <si>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</si>
  <si>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</si>
  <si>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</si>
  <si>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</si>
  <si>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</si>
  <si>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</si>
  <si>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</si>
  <si>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</si>
  <si>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</si>
  <si>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</si>
  <si>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</si>
  <si>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</si>
  <si>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</si>
  <si>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</si>
  <si>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</si>
  <si>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</si>
  <si>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</si>
  <si>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</si>
  <si>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</si>
  <si>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</si>
  <si>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</si>
  <si>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</si>
  <si>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</si>
  <si>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</si>
  <si>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</si>
  <si>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</si>
  <si>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</si>
  <si>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</si>
  <si>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</si>
  <si>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</si>
  <si>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</si>
  <si>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</si>
  <si>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</si>
  <si>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</si>
  <si>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</si>
  <si>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</si>
  <si>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</si>
  <si>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</si>
  <si>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</si>
  <si>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</si>
  <si>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</si>
  <si>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</si>
  <si>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</si>
  <si>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</si>
  <si>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</si>
  <si>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</si>
  <si>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</si>
  <si>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</si>
  <si>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</si>
  <si>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</si>
  <si>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</si>
  <si>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</si>
  <si>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</si>
  <si>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</si>
  <si>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</si>
  <si>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</si>
  <si>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</si>
  <si>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</si>
  <si>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</si>
  <si>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</si>
  <si>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</si>
  <si>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</si>
  <si>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</si>
  <si>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</si>
  <si>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</si>
  <si>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</si>
  <si>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</si>
  <si>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</si>
  <si>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</si>
  <si>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</si>
  <si>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</si>
  <si>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</si>
  <si>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</si>
  <si>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</si>
  <si>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</si>
  <si>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</si>
  <si>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</si>
  <si>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</si>
  <si>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</si>
  <si>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</si>
  <si>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</si>
  <si>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</si>
  <si>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</si>
  <si>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</si>
  <si>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</si>
  <si>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</si>
  <si>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</si>
  <si>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</si>
  <si>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</si>
  <si>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</si>
  <si>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</si>
  <si>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</si>
  <si>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</si>
  <si>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</si>
  <si>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</si>
  <si>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</si>
  <si>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</si>
  <si>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</si>
  <si>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</si>
  <si>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</si>
  <si>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</si>
  <si>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</si>
  <si>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</si>
  <si>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</si>
  <si>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</si>
  <si>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</si>
  <si>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</si>
  <si>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</si>
  <si>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</si>
  <si>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</si>
  <si>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</si>
  <si>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</si>
  <si>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</si>
  <si>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</si>
  <si>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</si>
  <si>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</si>
  <si>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</si>
  <si>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</si>
  <si>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</si>
  <si>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</si>
  <si>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</si>
  <si>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</si>
  <si>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</si>
  <si>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</si>
  <si>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</si>
  <si>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</si>
  <si>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</si>
  <si>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</si>
  <si>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</si>
  <si>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</si>
  <si>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</si>
  <si>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</si>
  <si>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</si>
  <si>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</si>
  <si>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</si>
  <si>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</si>
  <si>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</si>
  <si>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</si>
  <si>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</si>
  <si>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</si>
  <si>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</si>
  <si>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</si>
  <si>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</si>
  <si>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</si>
  <si>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</si>
  <si>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</si>
  <si>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</si>
  <si>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</si>
  <si>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</si>
  <si>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</si>
  <si>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</si>
  <si>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</si>
  <si>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</si>
  <si>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</si>
  <si>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</si>
  <si>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</si>
  <si>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</si>
  <si>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</si>
  <si>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</si>
  <si>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</si>
  <si>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</si>
  <si>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</si>
  <si>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</si>
  <si>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</si>
  <si>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</si>
  <si>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</si>
  <si>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</si>
  <si>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</si>
  <si>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</si>
  <si>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</si>
  <si>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</si>
  <si>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</si>
  <si>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</si>
  <si>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</si>
  <si>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</si>
  <si>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</si>
  <si>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</si>
  <si>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</si>
  <si>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</si>
  <si>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</si>
  <si>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</si>
  <si>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</si>
  <si>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</si>
  <si>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</si>
  <si>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</si>
  <si>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</si>
  <si>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</si>
  <si>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</si>
  <si>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</si>
  <si>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</si>
  <si>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</si>
  <si>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</si>
  <si>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</si>
  <si>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</si>
  <si>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</si>
  <si>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</si>
  <si>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</si>
  <si>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</si>
  <si>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</si>
  <si>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</si>
  <si>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</si>
  <si>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</si>
  <si>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</si>
  <si>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</si>
  <si>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</si>
  <si>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</si>
  <si>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</si>
  <si>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</si>
  <si>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</si>
  <si>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</si>
  <si>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</si>
  <si>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</si>
  <si>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</si>
  <si>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</si>
  <si>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</si>
  <si>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</si>
  <si>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</si>
  <si>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</si>
  <si>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</si>
  <si>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</si>
  <si>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</si>
  <si>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</si>
  <si>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</si>
  <si>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</si>
  <si>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</si>
  <si>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</si>
  <si>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</si>
  <si>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</si>
  <si>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</si>
  <si>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</si>
  <si>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</si>
  <si>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</si>
  <si>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</si>
  <si>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</si>
  <si>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</si>
  <si>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</si>
  <si>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</si>
  <si>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</si>
  <si>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</si>
  <si>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</si>
  <si>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</si>
  <si>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</si>
  <si>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</si>
  <si>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</si>
  <si>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</si>
  <si>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</si>
  <si>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</si>
  <si>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</si>
  <si>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</si>
  <si>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</si>
  <si>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</si>
  <si>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</si>
  <si>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</si>
  <si>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</si>
  <si>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</si>
  <si>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</si>
  <si>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</si>
  <si>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</si>
  <si>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</si>
  <si>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</si>
  <si>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</si>
  <si>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</si>
  <si>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</si>
  <si>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</si>
  <si>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</si>
  <si>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</si>
  <si>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</si>
  <si>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</si>
  <si>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</si>
  <si>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</si>
  <si>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</si>
  <si>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</si>
  <si>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</si>
  <si>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</si>
  <si>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</si>
  <si>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</si>
  <si>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</si>
  <si>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</si>
  <si>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</si>
  <si>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</si>
  <si>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</si>
  <si>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</si>
  <si>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</si>
  <si>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</si>
  <si>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</si>
  <si>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</si>
  <si>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</si>
  <si>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</si>
  <si>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</si>
  <si>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</si>
  <si>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</si>
  <si>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</si>
  <si>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</si>
  <si>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</si>
  <si>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</si>
  <si>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</si>
  <si>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</si>
  <si>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</si>
  <si>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</si>
  <si>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</si>
  <si>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</si>
  <si>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</si>
  <si>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</si>
  <si>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</si>
  <si>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</si>
  <si>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</si>
  <si>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</si>
  <si>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</si>
  <si>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</si>
  <si>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</si>
  <si>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</si>
  <si>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</si>
  <si>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</si>
  <si>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</si>
  <si>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</si>
  <si>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</si>
  <si>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</si>
  <si>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</si>
  <si>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</si>
  <si>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</si>
  <si>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</si>
  <si>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</si>
  <si>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</si>
  <si>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</si>
  <si>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</si>
  <si>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</si>
  <si>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</si>
  <si>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</si>
  <si>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</si>
  <si>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</si>
  <si>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</si>
  <si>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</si>
  <si>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</si>
  <si>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</si>
  <si>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</si>
  <si>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</si>
  <si>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</si>
  <si>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</si>
  <si>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</si>
  <si>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</si>
  <si>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</si>
  <si>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</si>
  <si>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</si>
  <si>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</si>
  <si>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</si>
  <si>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</si>
  <si>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</si>
  <si>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</si>
  <si>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</si>
  <si>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</si>
  <si>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</si>
  <si>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</si>
  <si>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</si>
  <si>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</si>
  <si>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</si>
  <si>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</si>
  <si>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</si>
  <si>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</si>
  <si>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</si>
  <si>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</si>
  <si>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</si>
  <si>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</si>
  <si>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</si>
  <si>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</si>
  <si>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</si>
  <si>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</si>
  <si>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</si>
  <si>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</si>
  <si>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</si>
  <si>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</si>
  <si>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</si>
  <si>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</si>
  <si>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</si>
  <si>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</si>
  <si>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</si>
  <si>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</si>
  <si>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</si>
  <si>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</si>
  <si>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</si>
  <si>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</si>
  <si>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</si>
  <si>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</si>
  <si>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</si>
  <si>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</si>
  <si>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</si>
  <si>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</si>
  <si>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</si>
  <si>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</si>
  <si>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</si>
  <si>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</si>
  <si>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</si>
  <si>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</si>
  <si>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</si>
  <si>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</si>
  <si>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</si>
  <si>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</si>
  <si>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</si>
  <si>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</si>
  <si>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</si>
  <si>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</si>
  <si>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</si>
  <si>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</si>
  <si>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</si>
  <si>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</si>
  <si>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</si>
  <si>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</si>
  <si>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</si>
  <si>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</si>
  <si>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</si>
  <si>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</si>
  <si>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</si>
  <si>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</si>
  <si>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</si>
  <si>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</si>
  <si>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</si>
  <si>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</si>
  <si>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</si>
  <si>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</si>
  <si>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</si>
  <si>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</si>
  <si>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</si>
  <si>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</si>
  <si>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</si>
  <si>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</si>
  <si>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</si>
  <si>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</si>
  <si>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</si>
  <si>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</si>
  <si>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</si>
  <si>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</si>
  <si>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</si>
  <si>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</si>
  <si>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</si>
  <si>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</si>
  <si>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</si>
  <si>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</si>
  <si>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</si>
  <si>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</si>
  <si>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</si>
  <si>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</si>
  <si>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</si>
  <si>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</si>
  <si>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</si>
  <si>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</si>
  <si>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</si>
  <si>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</si>
  <si>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</si>
  <si>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</si>
  <si>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</si>
  <si>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</si>
  <si>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</si>
  <si>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</si>
  <si>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</si>
  <si>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</si>
  <si>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</si>
  <si>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</si>
  <si>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</si>
  <si>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</si>
  <si>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</si>
  <si>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</si>
  <si>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</si>
  <si>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</si>
  <si>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</si>
  <si>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</si>
  <si>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</si>
  <si>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</si>
  <si>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</si>
  <si>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</si>
  <si>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</si>
  <si>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</si>
  <si>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</si>
  <si>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</si>
  <si>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</si>
  <si>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</si>
  <si>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</si>
  <si>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</si>
  <si>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</si>
  <si>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</si>
  <si>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</si>
  <si>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</si>
  <si>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</si>
  <si>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</si>
  <si>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</si>
  <si>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</si>
  <si>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</si>
  <si>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</si>
  <si>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</si>
  <si>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</si>
  <si>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</si>
  <si>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</si>
  <si>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</si>
  <si>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</si>
  <si>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</si>
  <si>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</si>
  <si>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</si>
  <si>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</si>
  <si>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</si>
  <si>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</si>
  <si>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</si>
  <si>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</si>
  <si>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</si>
  <si>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</si>
  <si>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</si>
  <si>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</si>
  <si>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</si>
  <si>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</si>
  <si>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</si>
  <si>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</si>
  <si>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</si>
  <si>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</si>
  <si>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</si>
  <si>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</si>
  <si>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</si>
  <si>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</si>
  <si>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</si>
  <si>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</si>
  <si>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</si>
  <si>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</si>
  <si>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</si>
  <si>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</si>
  <si>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</si>
  <si>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</si>
  <si>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</si>
  <si>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</si>
  <si>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</si>
  <si>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</si>
  <si>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</si>
  <si>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</si>
  <si>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</si>
  <si>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</si>
  <si>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</si>
  <si>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</si>
  <si>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</si>
  <si>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</si>
  <si>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</si>
  <si>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</si>
  <si>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</si>
  <si>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</si>
  <si>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</si>
  <si>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</si>
  <si>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</si>
  <si>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</si>
  <si>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</si>
  <si>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</si>
  <si>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</si>
  <si>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</si>
  <si>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</si>
  <si>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</si>
  <si>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</si>
  <si>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</si>
  <si>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</si>
  <si>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</si>
  <si>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</si>
  <si>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</si>
  <si>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</si>
  <si>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</si>
  <si>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</si>
  <si>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</si>
  <si>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</si>
  <si>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</si>
  <si>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</si>
  <si>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</si>
  <si>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</si>
  <si>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</si>
  <si>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</si>
  <si>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</si>
  <si>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</si>
  <si>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</si>
  <si>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</si>
  <si>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</si>
  <si>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</si>
  <si>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</si>
  <si>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</si>
  <si>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</si>
  <si>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</si>
  <si>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</si>
  <si>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</si>
  <si>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</si>
  <si>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</si>
  <si>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</si>
  <si>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</si>
  <si>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</si>
  <si>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</si>
  <si>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</si>
  <si>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</si>
  <si>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</si>
  <si>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</si>
  <si>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</si>
  <si>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</si>
  <si>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</si>
  <si>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</si>
  <si>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</si>
  <si>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</si>
  <si>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</si>
  <si>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</si>
  <si>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</si>
  <si>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</si>
  <si>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</si>
  <si>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</si>
  <si>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</si>
  <si>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</si>
  <si>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</si>
  <si>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</si>
  <si>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</si>
  <si>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</si>
  <si>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</si>
  <si>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</si>
  <si>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</si>
  <si>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</si>
  <si>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</si>
  <si>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</si>
  <si>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</si>
  <si>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</si>
  <si>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</si>
  <si>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</si>
  <si>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</si>
  <si>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</si>
  <si>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</si>
  <si>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</si>
  <si>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</si>
  <si>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</si>
  <si>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</si>
  <si>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</si>
  <si>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</si>
  <si>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</si>
  <si>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</si>
  <si>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</si>
  <si>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</si>
  <si>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</si>
  <si>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</si>
  <si>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</si>
  <si>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</si>
  <si>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</si>
  <si>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</si>
  <si>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</si>
  <si>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</si>
  <si>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</si>
  <si>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</si>
  <si>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</si>
  <si>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</si>
  <si>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</si>
  <si>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</si>
  <si>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</si>
  <si>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</si>
  <si>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</si>
  <si>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</si>
  <si>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</si>
  <si>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</si>
  <si>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</si>
  <si>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</si>
  <si>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</si>
  <si>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</si>
  <si>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</si>
  <si>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</si>
  <si>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</si>
  <si>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</si>
  <si>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</si>
  <si>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</si>
  <si>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</si>
  <si>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</si>
  <si>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</si>
  <si>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</si>
  <si>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</si>
  <si>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</si>
  <si>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</si>
  <si>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</si>
  <si>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</si>
  <si>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</si>
  <si>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</si>
  <si>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</si>
  <si>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</si>
  <si>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</si>
  <si>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</si>
  <si>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</si>
  <si>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</si>
  <si>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</si>
  <si>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</si>
  <si>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</si>
  <si>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</si>
  <si>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</si>
  <si>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</si>
  <si>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</si>
  <si>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</si>
  <si>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</si>
  <si>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</si>
  <si>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</si>
  <si>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</si>
  <si>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</si>
  <si>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</si>
  <si>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</si>
  <si>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</si>
  <si>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</si>
  <si>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</si>
  <si>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</si>
  <si>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</si>
  <si>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</si>
  <si>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</si>
  <si>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</si>
  <si>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</si>
  <si>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</si>
  <si>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</si>
  <si>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</si>
  <si>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</si>
  <si>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</si>
  <si>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</si>
  <si>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</si>
  <si>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</si>
  <si>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</si>
  <si>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</si>
  <si>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</si>
  <si>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</si>
  <si>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</si>
  <si>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</si>
  <si>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</si>
  <si>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</si>
  <si>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</si>
  <si>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</si>
  <si>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</si>
  <si>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</si>
  <si>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</si>
  <si>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</si>
  <si>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</si>
  <si>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</si>
  <si>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</si>
  <si>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</si>
  <si>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</si>
  <si>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</si>
  <si>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</si>
  <si>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</si>
  <si>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</si>
  <si>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</si>
  <si>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</si>
  <si>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</si>
  <si>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</si>
  <si>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</si>
  <si>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</si>
  <si>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</si>
  <si>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</si>
  <si>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</si>
  <si>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</si>
  <si>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</si>
  <si>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</si>
  <si>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</si>
  <si>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</si>
  <si>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</si>
  <si>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</si>
  <si>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</si>
  <si>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</si>
  <si>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</si>
  <si>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</si>
  <si>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</si>
  <si>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</si>
  <si>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</si>
  <si>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</si>
  <si>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</si>
  <si>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</si>
  <si>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</si>
  <si>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</si>
  <si>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</si>
  <si>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</si>
  <si>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</si>
  <si>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</si>
  <si>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</si>
  <si>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</si>
  <si>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</si>
  <si>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</si>
  <si>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</si>
  <si>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</si>
  <si>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</si>
  <si>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</si>
  <si>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</si>
  <si>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</si>
  <si>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</si>
  <si>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</si>
  <si>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</si>
  <si>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</si>
  <si>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</si>
  <si>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</si>
  <si>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</si>
  <si>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</si>
  <si>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</si>
  <si>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</si>
  <si>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</si>
  <si>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</si>
  <si>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</si>
  <si>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</si>
  <si>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</si>
  <si>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</si>
  <si>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</si>
  <si>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</si>
  <si>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</si>
  <si>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</si>
  <si>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</si>
  <si>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</si>
  <si>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</si>
  <si>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</si>
  <si>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</si>
  <si>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</si>
  <si>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</si>
  <si>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</si>
  <si>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</si>
  <si>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</si>
  <si>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</si>
  <si>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</si>
  <si>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</si>
  <si>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</si>
  <si>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</si>
  <si>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</si>
  <si>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</si>
  <si>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</si>
  <si>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</si>
  <si>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</si>
  <si>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</si>
  <si>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</si>
  <si>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</si>
  <si>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</si>
  <si>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</si>
  <si>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</si>
  <si>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</si>
  <si>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</si>
  <si>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</si>
  <si>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</si>
  <si>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</si>
  <si>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</si>
  <si>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</si>
  <si>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</si>
  <si>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</si>
  <si>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</si>
  <si>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</si>
  <si>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</si>
  <si>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</si>
  <si>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</si>
  <si>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</si>
  <si>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</si>
  <si>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</si>
  <si>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</si>
  <si>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</si>
  <si>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</si>
  <si>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</si>
  <si>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</si>
  <si>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</si>
  <si>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</si>
  <si>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</si>
  <si>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</si>
  <si>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</si>
  <si>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</si>
  <si>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</si>
  <si>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</si>
  <si>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</si>
  <si>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</si>
  <si>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</si>
  <si>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</si>
  <si>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</si>
  <si>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</si>
  <si>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</si>
  <si>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</si>
  <si>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</si>
  <si>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</si>
  <si>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</si>
  <si>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</si>
  <si>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</si>
  <si>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</si>
  <si>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</si>
  <si>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</si>
  <si>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</si>
  <si>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</si>
  <si>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</si>
  <si>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</si>
  <si>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</si>
  <si>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</si>
  <si>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</si>
  <si>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</si>
  <si>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</si>
  <si>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</si>
  <si>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</si>
  <si>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</si>
  <si>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</si>
  <si>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</si>
  <si>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</si>
  <si>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</si>
  <si>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</si>
  <si>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</si>
  <si>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</si>
  <si>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</si>
  <si>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</si>
  <si>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</si>
  <si>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</si>
  <si>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</si>
  <si>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</si>
  <si>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</si>
  <si>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</si>
  <si>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</si>
  <si>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</si>
  <si>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</si>
  <si>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</si>
  <si>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</si>
  <si>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</si>
  <si>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</si>
  <si>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</si>
  <si>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</si>
  <si>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</si>
  <si>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</si>
  <si>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</si>
  <si>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</si>
  <si>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</si>
  <si>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</si>
  <si>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</si>
  <si>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</si>
  <si>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</si>
  <si>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</si>
  <si>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</si>
  <si>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</si>
  <si>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</si>
  <si>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</si>
  <si>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</si>
  <si>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</si>
  <si>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</si>
  <si>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</si>
  <si>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</si>
  <si>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</si>
  <si>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</si>
  <si>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</si>
  <si>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</si>
  <si>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</si>
  <si>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</si>
  <si>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</si>
  <si>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</si>
  <si>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</si>
  <si>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</si>
  <si>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</si>
  <si>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</si>
  <si>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</si>
  <si>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</si>
  <si>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</si>
  <si>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</si>
  <si>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</si>
  <si>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</si>
  <si>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</si>
  <si>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</si>
  <si>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</si>
  <si>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</si>
  <si>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</si>
  <si>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</si>
  <si>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</si>
  <si>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</si>
  <si>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</si>
  <si>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</si>
  <si>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</si>
  <si>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</si>
  <si>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</si>
  <si>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</si>
  <si>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</si>
  <si>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</si>
  <si>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</si>
  <si>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</si>
  <si>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</si>
  <si>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</si>
  <si>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</si>
  <si>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</si>
  <si>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</si>
  <si>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</si>
  <si>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</si>
  <si>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</si>
  <si>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</si>
  <si>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</si>
  <si>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</si>
  <si>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</si>
  <si>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</si>
  <si>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</si>
  <si>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</si>
  <si>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</si>
  <si>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</si>
  <si>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</si>
  <si>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</si>
  <si>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</si>
  <si>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</si>
  <si>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</si>
  <si>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</si>
  <si>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</si>
  <si>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</si>
  <si>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</si>
  <si>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</si>
  <si>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</si>
  <si>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</si>
  <si>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</si>
  <si>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</si>
  <si>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</si>
  <si>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</si>
  <si>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</si>
  <si>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</si>
  <si>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</si>
  <si>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</si>
  <si>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</si>
  <si>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</si>
  <si>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</si>
  <si>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</si>
  <si>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</si>
  <si>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</si>
  <si>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</si>
  <si>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</si>
  <si>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</si>
  <si>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</si>
  <si>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</si>
  <si>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</si>
  <si>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</si>
  <si>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</si>
  <si>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</si>
  <si>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</si>
  <si>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</si>
  <si>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</si>
  <si>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</si>
  <si>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</si>
  <si>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</si>
  <si>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</si>
  <si>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</si>
  <si>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</si>
  <si>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</si>
  <si>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</si>
  <si>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</si>
  <si>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</si>
  <si>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</si>
  <si>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</si>
  <si>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</si>
  <si>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</si>
  <si>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</si>
  <si>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</si>
  <si>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</si>
  <si>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</si>
  <si>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</si>
  <si>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</si>
  <si>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</si>
  <si>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</si>
  <si>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</si>
  <si>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</si>
  <si>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</si>
  <si>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</si>
  <si>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</si>
  <si>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</si>
  <si>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</si>
  <si>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</si>
  <si>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</si>
  <si>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</si>
  <si>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</si>
  <si>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</si>
  <si>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</si>
  <si>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</si>
  <si>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</si>
  <si>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</si>
  <si>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</si>
  <si>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</si>
  <si>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</si>
  <si>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</si>
  <si>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</si>
  <si>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</si>
  <si>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</si>
  <si>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</si>
  <si>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</si>
  <si>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</si>
  <si>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</si>
  <si>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</si>
  <si>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</si>
  <si>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</si>
  <si>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</si>
  <si>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</si>
  <si>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</si>
  <si>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</si>
  <si>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</si>
  <si>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</si>
  <si>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</si>
  <si>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</si>
  <si>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</si>
  <si>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</si>
  <si>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</si>
  <si>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</si>
  <si>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</si>
  <si>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</si>
  <si>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</si>
  <si>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</si>
  <si>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</si>
  <si>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</si>
  <si>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</si>
  <si>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</si>
  <si>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</si>
  <si>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</si>
  <si>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</si>
  <si>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</si>
  <si>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</si>
  <si>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</si>
  <si>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</si>
  <si>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</si>
  <si>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</si>
  <si>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</si>
  <si>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</si>
  <si>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</si>
  <si>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</si>
  <si>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</si>
  <si>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</si>
  <si>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</si>
  <si>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</si>
  <si>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</si>
  <si>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</si>
  <si>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</si>
  <si>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</si>
  <si>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</si>
  <si>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</si>
  <si>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</si>
  <si>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</si>
  <si>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</si>
  <si>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</si>
  <si>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</si>
  <si>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</si>
  <si>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</si>
  <si>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</si>
  <si>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</si>
  <si>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</si>
  <si>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</si>
  <si>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</si>
  <si>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</si>
  <si>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</si>
  <si>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</si>
  <si>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</si>
  <si>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</si>
  <si>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</si>
  <si>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</si>
  <si>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</si>
  <si>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</si>
  <si>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</si>
  <si>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</si>
  <si>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</si>
  <si>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</si>
  <si>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</si>
  <si>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</si>
  <si>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</si>
  <si>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</si>
  <si>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</si>
  <si>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</si>
  <si>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</si>
  <si>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</si>
  <si>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</si>
  <si>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</si>
  <si>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</si>
  <si>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</si>
  <si>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</si>
  <si>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</si>
  <si>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</si>
  <si>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</si>
  <si>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</si>
  <si>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</si>
  <si>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</si>
  <si>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</si>
  <si>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</si>
  <si>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</si>
  <si>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</si>
  <si>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</si>
  <si>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</si>
  <si>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</si>
  <si>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</si>
  <si>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</si>
  <si>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</si>
  <si>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</si>
  <si>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</si>
  <si>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</si>
  <si>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</si>
  <si>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</si>
  <si>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</si>
  <si>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</si>
  <si>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</si>
  <si>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</si>
  <si>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</si>
  <si>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</si>
  <si>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</si>
  <si>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</si>
  <si>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</si>
  <si>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</si>
  <si>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</si>
  <si>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</si>
  <si>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</si>
  <si>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</si>
  <si>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</si>
  <si>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</si>
  <si>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</si>
  <si>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</si>
  <si>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</si>
  <si>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</si>
  <si>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</si>
  <si>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</si>
  <si>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</si>
  <si>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</si>
  <si>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</si>
  <si>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</si>
  <si>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</si>
  <si>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</si>
  <si>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</si>
  <si>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</si>
  <si>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</si>
  <si>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</si>
  <si>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</si>
  <si>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</si>
  <si>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</si>
  <si>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</si>
  <si>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</si>
  <si>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</si>
  <si>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</si>
  <si>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</si>
  <si>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</si>
  <si>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</si>
  <si>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</si>
  <si>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</si>
  <si>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</si>
  <si>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</si>
  <si>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</si>
  <si>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</si>
  <si>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</si>
  <si>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</si>
  <si>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</si>
  <si>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</si>
  <si>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</si>
  <si>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</si>
  <si>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</si>
  <si>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</si>
  <si>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</si>
  <si>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</si>
  <si>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</si>
  <si>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</si>
  <si>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</si>
  <si>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</si>
  <si>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</si>
  <si>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</si>
  <si>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</si>
  <si>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</si>
  <si>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</si>
  <si>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</si>
  <si>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</si>
  <si>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</si>
  <si>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</si>
  <si>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</si>
  <si>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</si>
  <si>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</si>
  <si>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</si>
  <si>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</si>
  <si>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</si>
  <si>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</si>
  <si>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</si>
  <si>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</si>
  <si>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</si>
  <si>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</si>
  <si>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</si>
  <si>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</si>
  <si>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</si>
  <si>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</si>
  <si>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</si>
  <si>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</si>
  <si>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</si>
  <si>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</si>
  <si>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</si>
  <si>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</si>
  <si>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</si>
  <si>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</si>
  <si>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</si>
  <si>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</si>
  <si>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</si>
  <si>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</si>
  <si>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</si>
  <si>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</si>
  <si>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</si>
  <si>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</si>
  <si>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</si>
  <si>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</si>
  <si>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</si>
  <si>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</si>
  <si>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</si>
  <si>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</si>
  <si>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</si>
  <si>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</si>
  <si>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</si>
  <si>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</si>
  <si>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</si>
  <si>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</si>
  <si>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</si>
  <si>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</si>
  <si>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</si>
  <si>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</si>
  <si>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</si>
  <si>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</si>
  <si>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</si>
  <si>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</si>
  <si>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</si>
  <si>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</si>
  <si>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</si>
  <si>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</si>
  <si>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</si>
  <si>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</si>
  <si>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</si>
  <si>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</si>
  <si>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</si>
  <si>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</si>
  <si>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</si>
  <si>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</si>
  <si>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</si>
  <si>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</si>
  <si>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</si>
  <si>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</si>
  <si>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</si>
  <si>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</si>
  <si>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</si>
  <si>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</si>
  <si>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</si>
  <si>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</si>
  <si>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</si>
  <si>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</si>
  <si>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</si>
  <si>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</si>
  <si>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</si>
  <si>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</si>
  <si>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</si>
  <si>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</si>
  <si>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</si>
  <si>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</si>
  <si>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</si>
  <si>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</si>
  <si>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</si>
  <si>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</si>
  <si>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</si>
  <si>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</si>
  <si>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</si>
  <si>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</si>
  <si>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</si>
  <si>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</si>
  <si>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</si>
  <si>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</si>
  <si>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</si>
  <si>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</si>
  <si>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</si>
  <si>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</si>
  <si>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</si>
  <si>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</si>
  <si>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</si>
  <si>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</si>
  <si>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</si>
  <si>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</si>
  <si>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</si>
  <si>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</si>
  <si>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</si>
  <si>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</si>
  <si>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</si>
  <si>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</si>
  <si>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</si>
  <si>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</si>
  <si>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</si>
  <si>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</si>
  <si>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</si>
  <si>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</si>
  <si>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</si>
  <si>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</si>
  <si>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</si>
  <si>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</si>
  <si>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</si>
  <si>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</si>
  <si>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</si>
  <si>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</si>
  <si>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</si>
  <si>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</si>
  <si>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</si>
  <si>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</si>
  <si>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</si>
  <si>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</si>
  <si>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</si>
  <si>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</si>
  <si>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</si>
  <si>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</si>
  <si>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</si>
  <si>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</si>
  <si>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</si>
  <si>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</si>
  <si>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</si>
  <si>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</si>
  <si>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</si>
  <si>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</si>
  <si>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</si>
  <si>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</si>
  <si>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</si>
  <si>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</si>
  <si>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</si>
  <si>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</si>
  <si>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</si>
  <si>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</si>
  <si>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</si>
  <si>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</si>
  <si>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</si>
  <si>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</si>
  <si>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</si>
  <si>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</si>
  <si>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</si>
  <si>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</si>
  <si>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</si>
  <si>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</si>
  <si>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</si>
  <si>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</si>
  <si>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</si>
  <si>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</si>
  <si>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</si>
  <si>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</si>
  <si>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</si>
  <si>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</si>
  <si>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</si>
  <si>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</si>
  <si>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</si>
  <si>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</si>
  <si>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</si>
  <si>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</si>
  <si>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</si>
  <si>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</si>
  <si>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</si>
  <si>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</si>
  <si>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</si>
  <si>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</si>
  <si>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</si>
  <si>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</si>
  <si>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</si>
  <si>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</si>
  <si>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</si>
  <si>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</si>
  <si>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</si>
  <si>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</si>
  <si>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</si>
  <si>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</si>
  <si>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</si>
  <si>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</si>
  <si>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</si>
  <si>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</si>
  <si>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</si>
  <si>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</si>
  <si>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</si>
  <si>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</si>
  <si>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</si>
  <si>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</si>
  <si>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</si>
  <si>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</si>
  <si>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</si>
  <si>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</si>
  <si>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</si>
  <si>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</si>
  <si>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</si>
  <si>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</si>
  <si>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</si>
  <si>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</si>
  <si>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</si>
  <si>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</si>
  <si>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</si>
  <si>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</si>
  <si>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</si>
  <si>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</si>
  <si>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</si>
  <si>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</si>
  <si>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</si>
  <si>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</si>
  <si>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</si>
  <si>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</si>
  <si>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</si>
  <si>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</si>
  <si>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</si>
  <si>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</si>
  <si>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</si>
  <si>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</si>
  <si>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</si>
  <si>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</si>
  <si>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</si>
  <si>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</si>
  <si>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</si>
  <si>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</si>
  <si>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</si>
  <si>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</si>
  <si>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</si>
  <si>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</si>
  <si>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</si>
  <si>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</si>
  <si>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</si>
  <si>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</si>
  <si>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</si>
  <si>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</si>
  <si>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</si>
  <si>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</si>
  <si>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</si>
  <si>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</si>
  <si>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</si>
  <si>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</si>
  <si>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</si>
  <si>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</si>
  <si>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</si>
  <si>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</si>
  <si>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</si>
  <si>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</si>
  <si>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</si>
  <si>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</si>
  <si>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</si>
  <si>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</si>
  <si>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</si>
  <si>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</si>
  <si>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</si>
  <si>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</si>
  <si>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</si>
  <si>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</si>
  <si>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</si>
  <si>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</si>
  <si>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</si>
  <si>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</si>
  <si>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</si>
  <si>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</si>
  <si>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</si>
  <si>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</si>
  <si>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</si>
  <si>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</si>
  <si>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</si>
  <si>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</si>
  <si>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</si>
  <si>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</si>
  <si>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</si>
  <si>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</si>
  <si>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</si>
  <si>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</si>
  <si>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</si>
  <si>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</si>
  <si>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</si>
  <si>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</si>
  <si>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</si>
  <si>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</si>
  <si>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</si>
  <si>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</si>
  <si>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</si>
  <si>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</si>
  <si>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</si>
  <si>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</si>
  <si>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</si>
  <si>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</si>
  <si>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</si>
  <si>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</si>
  <si>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</si>
  <si>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</si>
  <si>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</si>
  <si>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</si>
  <si>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</si>
  <si>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</si>
  <si>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</si>
  <si>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</si>
  <si>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</si>
  <si>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</si>
  <si>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</si>
  <si>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</si>
  <si>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</si>
  <si>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</si>
  <si>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</si>
  <si>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</si>
  <si>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</si>
  <si>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</si>
  <si>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</si>
  <si>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</si>
  <si>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</si>
  <si>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</si>
  <si>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</si>
  <si>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</si>
  <si>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</si>
  <si>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</si>
  <si>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</si>
  <si>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</si>
  <si>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</si>
  <si>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</si>
  <si>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</si>
  <si>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</si>
  <si>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</si>
  <si>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</si>
  <si>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</si>
  <si>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</si>
  <si>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</si>
  <si>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</si>
  <si>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</si>
  <si>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</si>
  <si>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</si>
  <si>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</si>
  <si>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</si>
  <si>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</si>
  <si>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</si>
  <si>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</si>
  <si>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</si>
  <si>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</si>
  <si>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</si>
  <si>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</si>
  <si>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</si>
  <si>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</si>
  <si>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</si>
  <si>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</si>
  <si>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</si>
  <si>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</si>
  <si>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</si>
  <si>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</si>
  <si>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</si>
  <si>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</si>
  <si>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</si>
  <si>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</si>
  <si>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</si>
  <si>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</si>
  <si>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</si>
  <si>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</si>
  <si>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</si>
  <si>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</si>
  <si>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</si>
  <si>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</si>
  <si>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</si>
  <si>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</si>
  <si>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</si>
  <si>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</si>
  <si>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</si>
  <si>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</si>
  <si>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</si>
  <si>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</si>
  <si>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</si>
  <si>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</si>
  <si>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</si>
  <si>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</si>
  <si>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</si>
  <si>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</si>
  <si>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</si>
  <si>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</si>
  <si>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</si>
  <si>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</si>
  <si>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</si>
  <si>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</si>
  <si>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</si>
  <si>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</si>
  <si>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</si>
  <si>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</si>
  <si>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</si>
  <si>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</si>
  <si>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</si>
  <si>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</si>
  <si>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</si>
  <si>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</si>
  <si>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</si>
  <si>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</si>
  <si>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</si>
  <si>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</si>
  <si>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</si>
  <si>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</si>
  <si>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</si>
  <si>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</si>
  <si>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</si>
  <si>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</si>
  <si>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</si>
  <si>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</si>
  <si>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</si>
  <si>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</si>
  <si>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</si>
  <si>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</si>
  <si>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</si>
  <si>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</si>
  <si>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</si>
  <si>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</si>
  <si>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</si>
  <si>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</si>
  <si>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</si>
  <si>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</si>
  <si>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</si>
  <si>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</si>
  <si>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</si>
  <si>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</si>
  <si>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</si>
  <si>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</si>
  <si>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</si>
  <si>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</si>
  <si>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</si>
  <si>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</si>
  <si>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</si>
  <si>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</si>
  <si>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</si>
  <si>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</si>
  <si>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</si>
  <si>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</si>
  <si>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</si>
  <si>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</si>
  <si>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</si>
  <si>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</si>
  <si>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</si>
  <si>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</si>
  <si>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</si>
  <si>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</si>
  <si>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</si>
  <si>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</si>
  <si>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</si>
  <si>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</si>
  <si>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</si>
  <si>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</si>
  <si>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</si>
  <si>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</si>
  <si>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</si>
  <si>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</si>
  <si>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</si>
  <si>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</si>
  <si>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</si>
  <si>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</si>
  <si>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</si>
  <si>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</si>
  <si>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</si>
  <si>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</si>
  <si>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</si>
  <si>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</si>
  <si>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</si>
  <si>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</si>
  <si>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</si>
  <si>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</si>
  <si>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</si>
  <si>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</si>
  <si>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</si>
  <si>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</si>
  <si>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</si>
  <si>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</si>
  <si>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</si>
  <si>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</si>
  <si>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</si>
  <si>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</si>
  <si>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</si>
  <si>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</si>
  <si>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</si>
  <si>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</si>
  <si>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</si>
  <si>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</si>
  <si>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</si>
  <si>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</si>
  <si>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</si>
  <si>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</si>
  <si>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</si>
  <si>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</si>
  <si>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</si>
  <si>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</si>
  <si>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</si>
  <si>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</si>
  <si>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</si>
  <si>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</si>
  <si>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</si>
  <si>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</si>
  <si>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</si>
  <si>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</si>
  <si>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</si>
  <si>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</si>
  <si>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</si>
  <si>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</si>
  <si>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</si>
  <si>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</si>
  <si>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</si>
  <si>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</si>
  <si>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</si>
  <si>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</si>
  <si>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</si>
  <si>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</si>
  <si>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</si>
  <si>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</si>
  <si>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</si>
  <si>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</si>
  <si>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</si>
  <si>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</si>
  <si>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</si>
  <si>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</si>
  <si>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</si>
  <si>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</si>
  <si>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</si>
  <si>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</si>
  <si>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</si>
  <si>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</si>
  <si>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</si>
  <si>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</si>
  <si>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</si>
  <si>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</si>
  <si>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</si>
  <si>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</si>
  <si>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</si>
  <si>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</si>
  <si>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</si>
  <si>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</si>
  <si>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</si>
  <si>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</si>
  <si>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</si>
  <si>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</si>
  <si>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</si>
  <si>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</si>
  <si>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</si>
  <si>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</si>
  <si>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</si>
  <si>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</si>
  <si>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</si>
  <si>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</si>
  <si>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</si>
  <si>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</si>
  <si>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</si>
  <si>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</si>
  <si>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</si>
  <si>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</si>
  <si>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</si>
  <si>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</si>
  <si>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</si>
  <si>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</si>
  <si>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</si>
  <si>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</si>
  <si>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</si>
  <si>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</si>
  <si>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</si>
  <si>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</si>
  <si>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</si>
  <si>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</si>
  <si>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</si>
  <si>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</si>
  <si>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</si>
  <si>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</si>
  <si>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</si>
  <si>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</si>
  <si>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</si>
  <si>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</si>
  <si>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</si>
  <si>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</si>
  <si>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</si>
  <si>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</si>
  <si>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</si>
  <si>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</si>
  <si>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</si>
  <si>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</si>
  <si>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</si>
  <si>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</si>
  <si>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</si>
  <si>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</si>
  <si>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</si>
  <si>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</si>
  <si>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</si>
  <si>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</si>
  <si>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</si>
  <si>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</si>
  <si>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</si>
  <si>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</si>
  <si>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</si>
  <si>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</si>
  <si>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</si>
  <si>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</si>
  <si>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</si>
  <si>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</si>
  <si>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</si>
  <si>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</si>
  <si>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</si>
  <si>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</si>
  <si>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</si>
  <si>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</si>
  <si>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</si>
  <si>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</si>
  <si>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</si>
  <si>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</si>
  <si>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</si>
  <si>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</si>
  <si>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</si>
  <si>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</si>
  <si>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</si>
  <si>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</si>
  <si>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</si>
  <si>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</si>
  <si>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</si>
  <si>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</si>
  <si>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</si>
  <si>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</si>
  <si>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</si>
  <si>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</si>
  <si>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</si>
  <si>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</si>
  <si>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</si>
  <si>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</si>
  <si>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</si>
  <si>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</si>
  <si>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</si>
  <si>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</si>
  <si>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</si>
  <si>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</si>
  <si>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</si>
  <si>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</si>
  <si>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</si>
  <si>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</si>
  <si>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</si>
  <si>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</si>
  <si>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</si>
  <si>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</si>
  <si>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</si>
  <si>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</si>
  <si>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</si>
  <si>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</si>
  <si>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</si>
  <si>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</si>
  <si>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</si>
  <si>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</si>
  <si>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</si>
  <si>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</si>
  <si>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</si>
  <si>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</si>
  <si>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</si>
  <si>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</si>
  <si>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</si>
  <si>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</si>
  <si>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</si>
  <si>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</si>
  <si>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</si>
  <si>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</si>
  <si>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</si>
  <si>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</si>
  <si>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</si>
  <si>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</si>
  <si>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</si>
  <si>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</si>
  <si>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</si>
  <si>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</si>
  <si>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</si>
  <si>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</si>
  <si>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</si>
  <si>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</si>
  <si>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</si>
  <si>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</si>
  <si>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</si>
  <si>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</si>
  <si>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</si>
  <si>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</si>
  <si>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</si>
  <si>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</si>
  <si>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</si>
  <si>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</si>
  <si>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</si>
  <si>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</si>
  <si>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</si>
  <si>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</si>
  <si>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</si>
  <si>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</si>
  <si>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</si>
  <si>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</si>
  <si>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</si>
  <si>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</si>
  <si>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</si>
  <si>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</si>
  <si>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</si>
  <si>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</si>
  <si>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</si>
  <si>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</si>
  <si>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</si>
  <si>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</si>
  <si>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</si>
  <si>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</si>
  <si>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</si>
  <si>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</si>
  <si>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</si>
  <si>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</si>
  <si>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</si>
  <si>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</si>
  <si>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</si>
  <si>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</si>
  <si>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</si>
  <si>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</si>
  <si>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</si>
  <si>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</si>
  <si>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</si>
  <si>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</si>
  <si>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</si>
  <si>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</si>
  <si>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</si>
  <si>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</si>
  <si>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</si>
  <si>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</si>
  <si>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</si>
  <si>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</si>
  <si>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</si>
  <si>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</si>
  <si>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</si>
  <si>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</si>
  <si>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</si>
  <si>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</si>
  <si>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</si>
  <si>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</si>
  <si>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</si>
  <si>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</si>
  <si>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</si>
  <si>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</si>
  <si>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</si>
  <si>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</si>
  <si>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</si>
  <si>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</si>
  <si>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</si>
  <si>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</si>
  <si>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</si>
  <si>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</si>
  <si>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</si>
  <si>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</si>
  <si>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</si>
  <si>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</si>
  <si>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</si>
  <si>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</si>
  <si>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</si>
  <si>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</si>
  <si>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</si>
  <si>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</si>
  <si>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</si>
  <si>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</si>
  <si>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</si>
  <si>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</si>
  <si>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</si>
  <si>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</si>
  <si>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</si>
  <si>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</si>
  <si>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</si>
  <si>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</si>
  <si>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</si>
  <si>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</si>
  <si>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</si>
  <si>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</si>
  <si>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</si>
  <si>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</si>
  <si>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</si>
  <si>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</si>
  <si>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</si>
  <si>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</si>
  <si>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</si>
  <si>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</si>
  <si>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</si>
  <si>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</si>
  <si>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</si>
  <si>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</si>
  <si>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</si>
  <si>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</si>
  <si>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</si>
  <si>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</si>
  <si>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</si>
  <si>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</si>
  <si>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</si>
  <si>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</si>
  <si>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</si>
  <si>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</si>
  <si>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</si>
  <si>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</si>
  <si>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</si>
  <si>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</si>
  <si>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</si>
  <si>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</si>
  <si>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</si>
  <si>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</si>
  <si>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</si>
  <si>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</si>
  <si>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</si>
  <si>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</si>
  <si>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</si>
  <si>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</si>
  <si>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</si>
  <si>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</si>
  <si>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</si>
  <si>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</si>
  <si>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</si>
  <si>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</si>
  <si>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</si>
  <si>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</si>
  <si>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</si>
  <si>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</si>
  <si>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</si>
  <si>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</si>
  <si>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</si>
  <si>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</si>
  <si>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</si>
  <si>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</si>
  <si>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</si>
  <si>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</si>
  <si>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</si>
  <si>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</si>
  <si>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</si>
  <si>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</si>
  <si>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</si>
  <si>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</si>
  <si>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</si>
  <si>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</si>
  <si>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</si>
  <si>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</si>
  <si>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</si>
  <si>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</si>
  <si>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</si>
  <si>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</si>
  <si>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</si>
  <si>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</si>
  <si>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</si>
  <si>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</si>
  <si>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</si>
  <si>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</si>
  <si>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</si>
  <si>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</si>
  <si>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</si>
  <si>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</si>
  <si>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</si>
  <si>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</si>
  <si>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</si>
  <si>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</si>
  <si>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</si>
  <si>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</si>
  <si>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</si>
  <si>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</si>
  <si>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</si>
  <si>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</si>
  <si>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</si>
  <si>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</si>
  <si>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</si>
  <si>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</si>
  <si>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</si>
  <si>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</si>
  <si>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</si>
  <si>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</si>
  <si>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</si>
  <si>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</si>
  <si>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</si>
  <si>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</si>
  <si>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</si>
  <si>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</si>
  <si>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</si>
  <si>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</si>
  <si>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</si>
  <si>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</si>
  <si>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</si>
  <si>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</si>
  <si>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</si>
  <si>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</si>
  <si>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</si>
  <si>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</si>
  <si>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</si>
  <si>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</si>
  <si>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</si>
  <si>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</si>
  <si>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</si>
  <si>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</si>
  <si>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</si>
  <si>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</si>
  <si>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</si>
  <si>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</si>
  <si>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</si>
  <si>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</si>
  <si>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</si>
  <si>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</si>
  <si>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</si>
  <si>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</si>
  <si>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</si>
  <si>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</si>
  <si>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</si>
  <si>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</si>
  <si>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</si>
  <si>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</si>
  <si>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</si>
  <si>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</si>
  <si>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</si>
  <si>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</si>
  <si>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</si>
  <si>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</si>
  <si>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</si>
  <si>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</si>
  <si>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</si>
  <si>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</si>
  <si>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</si>
  <si>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</si>
  <si>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</si>
  <si>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</si>
  <si>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</si>
  <si>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</si>
  <si>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</si>
  <si>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</si>
  <si>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</si>
  <si>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</si>
  <si>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</si>
  <si>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</si>
  <si>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</si>
  <si>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</si>
  <si>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</si>
  <si>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</si>
  <si>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</si>
  <si>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</si>
  <si>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</si>
  <si>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</si>
  <si>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</si>
  <si>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</si>
  <si>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</si>
  <si>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</si>
  <si>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</si>
  <si>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</si>
  <si>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</si>
  <si>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</si>
  <si>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</si>
  <si>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</si>
  <si>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</si>
  <si>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</si>
  <si>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</si>
  <si>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</si>
  <si>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</si>
  <si>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</si>
  <si>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</si>
  <si>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</si>
  <si>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</si>
  <si>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</si>
  <si>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</si>
  <si>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</si>
  <si>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</si>
  <si>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</si>
  <si>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</si>
  <si>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</si>
  <si>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</si>
  <si>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</si>
  <si>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</si>
  <si>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</si>
  <si>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</si>
  <si>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</si>
  <si>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</si>
  <si>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</si>
  <si>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</si>
  <si>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</si>
  <si>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</si>
  <si>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</si>
  <si>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</si>
  <si>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</si>
  <si>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</si>
  <si>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</si>
  <si>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</si>
  <si>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</si>
  <si>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</si>
  <si>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</si>
  <si>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</si>
  <si>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</si>
  <si>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</si>
  <si>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</si>
  <si>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</si>
  <si>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</si>
  <si>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</si>
  <si>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</si>
  <si>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</si>
  <si>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</si>
  <si>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</si>
  <si>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</si>
  <si>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</si>
  <si>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</si>
  <si>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</si>
  <si>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</si>
  <si>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</si>
  <si>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</si>
  <si>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</si>
  <si>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</si>
  <si>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</si>
  <si>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</si>
  <si>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</si>
  <si>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</si>
  <si>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</si>
  <si>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</si>
  <si>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</si>
  <si>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</si>
  <si>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</si>
  <si>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</si>
  <si>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</si>
  <si>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</si>
  <si>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</si>
  <si>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</si>
  <si>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</si>
  <si>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</si>
  <si>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</si>
  <si>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</si>
  <si>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</si>
  <si>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</si>
  <si>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</si>
  <si>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</si>
  <si>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</si>
  <si>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</si>
  <si>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</si>
  <si>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</si>
  <si>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</si>
  <si>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</si>
  <si>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</si>
  <si>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</si>
  <si>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</si>
  <si>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</si>
  <si>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</si>
  <si>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</si>
  <si>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</si>
  <si>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</si>
  <si>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</si>
  <si>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</si>
  <si>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</si>
  <si>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</si>
  <si>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</si>
  <si>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</si>
  <si>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</si>
  <si>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</si>
  <si>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</si>
  <si>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</si>
  <si>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</si>
  <si>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</si>
  <si>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</si>
  <si>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</si>
  <si>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</si>
  <si>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</si>
  <si>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</si>
  <si>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</si>
  <si>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</si>
  <si>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</si>
  <si>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</si>
  <si>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</si>
  <si>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</si>
  <si>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</si>
  <si>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</si>
  <si>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</si>
  <si>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</si>
  <si>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</si>
  <si>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</si>
  <si>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</si>
  <si>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</si>
  <si>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</si>
  <si>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</si>
  <si>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</si>
  <si>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</si>
  <si>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</si>
  <si>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</si>
  <si>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</si>
  <si>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</si>
  <si>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</si>
  <si>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</si>
  <si>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</si>
  <si>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</si>
  <si>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</si>
  <si>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</si>
  <si>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</si>
  <si>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</si>
  <si>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</si>
  <si>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</si>
  <si>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</si>
  <si>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</si>
  <si>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</si>
  <si>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</si>
  <si>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</si>
  <si>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</si>
  <si>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</si>
  <si>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</si>
  <si>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</si>
  <si>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</si>
  <si>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</si>
  <si>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</si>
  <si>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</si>
  <si>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</si>
  <si>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</si>
  <si>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</si>
  <si>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</si>
  <si>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</si>
  <si>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</si>
  <si>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</si>
  <si>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</si>
  <si>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</si>
  <si>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</si>
  <si>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</si>
  <si>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</si>
  <si>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</si>
  <si>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</si>
  <si>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</si>
  <si>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</si>
  <si>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</si>
  <si>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</si>
  <si>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</si>
  <si>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</si>
  <si>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</si>
  <si>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</si>
  <si>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</si>
  <si>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</si>
  <si>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</si>
  <si>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</si>
  <si>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</si>
  <si>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</si>
  <si>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</si>
  <si>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</si>
  <si>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</si>
  <si>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</si>
  <si>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</si>
  <si>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</si>
  <si>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</si>
  <si>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</si>
  <si>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</si>
  <si>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</si>
  <si>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</si>
  <si>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</si>
  <si>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</si>
  <si>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</si>
  <si>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</si>
  <si>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</si>
  <si>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</si>
  <si>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</si>
  <si>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</si>
  <si>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</si>
  <si>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</si>
  <si>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</si>
  <si>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</si>
  <si>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</si>
  <si>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</si>
  <si>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</si>
  <si>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</si>
  <si>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</si>
  <si>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</si>
  <si>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</si>
  <si>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</si>
  <si>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</si>
  <si>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</si>
  <si>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</si>
  <si>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</si>
  <si>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</si>
  <si>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</si>
  <si>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</si>
  <si>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</si>
  <si>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</si>
  <si>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</si>
  <si>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</si>
  <si>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</si>
  <si>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</si>
  <si>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</si>
  <si>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</si>
  <si>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</si>
  <si>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</si>
  <si>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</si>
  <si>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</si>
  <si>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</si>
  <si>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</si>
  <si>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</si>
  <si>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</si>
  <si>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</si>
  <si>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</si>
  <si>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</si>
  <si>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</si>
  <si>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</si>
  <si>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</si>
  <si>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</si>
  <si>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</si>
  <si>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</si>
  <si>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</si>
  <si>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</si>
  <si>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</si>
  <si>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</si>
  <si>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</si>
  <si>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</si>
  <si>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</si>
  <si>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</si>
  <si>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</si>
  <si>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</si>
  <si>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</si>
  <si>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</si>
  <si>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</si>
  <si>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</si>
  <si>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</si>
  <si>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</si>
  <si>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</si>
  <si>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</si>
  <si>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</si>
  <si>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</si>
  <si>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</si>
  <si>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</si>
  <si>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</si>
  <si>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</si>
  <si>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</si>
  <si>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</si>
  <si>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</si>
  <si>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</si>
  <si>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</si>
  <si>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</si>
  <si>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</si>
  <si>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</si>
  <si>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</si>
  <si>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</si>
  <si>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</si>
  <si>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</si>
  <si>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</si>
  <si>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</si>
  <si>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</si>
  <si>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</si>
  <si>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</si>
  <si>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</si>
  <si>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</si>
  <si>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</si>
  <si>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</si>
  <si>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</si>
  <si>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</si>
  <si>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</si>
  <si>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</si>
  <si>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</si>
  <si>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</si>
  <si>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</si>
  <si>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</si>
  <si>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</si>
  <si>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</si>
  <si>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</si>
  <si>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</si>
  <si>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</si>
  <si>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</si>
  <si>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</si>
  <si>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</si>
  <si>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</si>
  <si>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</si>
  <si>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</si>
  <si>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</si>
  <si>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</si>
  <si>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</si>
  <si>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</si>
  <si>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</si>
  <si>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</si>
  <si>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</si>
  <si>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</si>
  <si>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</si>
  <si>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</si>
  <si>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</si>
  <si>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</si>
  <si>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</si>
  <si>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</si>
  <si>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</si>
  <si>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</si>
  <si>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</si>
  <si>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</si>
  <si>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</si>
  <si>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</si>
  <si>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</si>
  <si>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</si>
  <si>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</si>
  <si>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</si>
  <si>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</si>
  <si>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</si>
  <si>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</si>
  <si>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</si>
  <si>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</si>
  <si>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</si>
  <si>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</si>
  <si>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</si>
  <si>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</si>
  <si>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</si>
  <si>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</si>
  <si>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</si>
  <si>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</si>
  <si>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</si>
  <si>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</si>
  <si>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</si>
  <si>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</si>
  <si>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</si>
  <si>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</si>
  <si>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</si>
  <si>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</si>
  <si>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</si>
  <si>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</si>
  <si>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</si>
  <si>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</si>
  <si>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</si>
  <si>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</si>
  <si>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</si>
  <si>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</si>
  <si>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</si>
  <si>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</si>
  <si>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</si>
  <si>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</si>
  <si>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</si>
  <si>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</si>
  <si>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</si>
  <si>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</si>
  <si>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</si>
  <si>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</si>
  <si>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</si>
  <si>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</si>
  <si>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</si>
  <si>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</si>
  <si>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</si>
  <si>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</si>
  <si>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</si>
  <si>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</si>
  <si>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</si>
  <si>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</si>
  <si>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</si>
  <si>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</si>
  <si>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</si>
  <si>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</si>
  <si>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</si>
  <si>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</si>
  <si>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</si>
  <si>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</si>
  <si>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</si>
  <si>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</si>
  <si>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</si>
  <si>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</si>
  <si>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</si>
  <si>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</si>
  <si>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</si>
  <si>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</si>
  <si>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</si>
  <si>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</si>
  <si>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</si>
  <si>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</si>
  <si>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</si>
  <si>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</si>
  <si>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</si>
  <si>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</si>
  <si>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</si>
  <si>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</si>
  <si>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</si>
  <si>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</si>
  <si>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</si>
  <si>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</si>
  <si>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</si>
  <si>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</si>
  <si>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</si>
  <si>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</si>
  <si>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</si>
  <si>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</si>
  <si>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</si>
  <si>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</si>
  <si>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</si>
  <si>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</si>
  <si>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</si>
  <si>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</si>
  <si>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</si>
  <si>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</si>
  <si>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</si>
  <si>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</si>
  <si>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</si>
  <si>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</si>
  <si>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</si>
  <si>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</si>
  <si>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</si>
  <si>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</si>
  <si>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</si>
  <si>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</si>
  <si>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</si>
  <si>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</si>
  <si>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</si>
  <si>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</si>
  <si>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</si>
  <si>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</si>
  <si>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</si>
  <si>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</si>
  <si>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</si>
  <si>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</si>
  <si>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</si>
  <si>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</si>
  <si>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</si>
  <si>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</si>
  <si>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</si>
  <si>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</si>
  <si>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</si>
  <si>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</si>
  <si>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</si>
  <si>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</si>
  <si>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</si>
  <si>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</si>
  <si>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</si>
  <si>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</si>
  <si>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</si>
  <si>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</si>
  <si>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</si>
  <si>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</si>
  <si>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</si>
  <si>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</si>
  <si>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</si>
  <si>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</si>
  <si>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</si>
  <si>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</si>
  <si>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</si>
  <si>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</si>
  <si>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</si>
  <si>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</si>
  <si>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</si>
  <si>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</si>
  <si>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</si>
  <si>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</si>
  <si>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</si>
  <si>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</si>
  <si>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</si>
  <si>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</si>
  <si>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</si>
  <si>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</si>
  <si>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</si>
  <si>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</si>
  <si>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</si>
  <si>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</si>
  <si>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</si>
  <si>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</si>
  <si>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</si>
  <si>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</si>
  <si>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</si>
  <si>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</si>
  <si>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</si>
  <si>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</si>
  <si>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</si>
  <si>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</si>
  <si>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</si>
  <si>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</si>
  <si>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</si>
  <si>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</si>
  <si>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</si>
  <si>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</si>
  <si>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</si>
  <si>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</si>
  <si>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</si>
  <si>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</si>
  <si>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</si>
  <si>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</si>
  <si>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</si>
  <si>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</si>
  <si>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</si>
  <si>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</si>
  <si>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</si>
  <si>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</si>
  <si>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</si>
  <si>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</si>
  <si>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</si>
  <si>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</si>
  <si>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</si>
  <si>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</si>
  <si>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</si>
  <si>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</si>
  <si>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</si>
  <si>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</si>
  <si>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</si>
  <si>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</si>
  <si>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</si>
  <si>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</si>
  <si>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</si>
  <si>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</si>
  <si>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</si>
  <si>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</si>
  <si>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</si>
  <si>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</si>
  <si>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</si>
  <si>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</si>
  <si>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</si>
  <si>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</si>
  <si>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</si>
  <si>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</si>
  <si>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</si>
  <si>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</si>
  <si>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</si>
  <si>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</si>
  <si>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</si>
  <si>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</si>
  <si>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</si>
  <si>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</si>
  <si>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</si>
  <si>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</si>
  <si>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</si>
  <si>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</si>
  <si>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</si>
  <si>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</si>
  <si>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</si>
  <si>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</si>
  <si>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</si>
  <si>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</si>
  <si>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</si>
  <si>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</si>
  <si>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</si>
  <si>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</si>
  <si>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</si>
  <si>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</si>
  <si>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</si>
  <si>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</si>
  <si>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</si>
  <si>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</si>
  <si>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</si>
  <si>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</si>
  <si>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</si>
  <si>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</si>
  <si>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</si>
  <si>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</si>
  <si>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</si>
  <si>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</si>
  <si>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</si>
  <si>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</si>
  <si>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</si>
  <si>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</si>
  <si>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</si>
  <si>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</si>
  <si>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</si>
  <si>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</si>
  <si>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</si>
  <si>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</si>
  <si>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</si>
  <si>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</si>
  <si>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</si>
  <si>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</si>
  <si>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</si>
  <si>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</si>
  <si>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</si>
  <si>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</si>
  <si>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</si>
  <si>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</si>
  <si>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</si>
  <si>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</si>
  <si>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</si>
  <si>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</si>
  <si>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</si>
  <si>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</si>
  <si>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</si>
  <si>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</si>
  <si>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</si>
  <si>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</si>
  <si>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</si>
  <si>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</si>
  <si>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</si>
  <si>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</si>
  <si>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</si>
  <si>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</si>
  <si>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</si>
  <si>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</si>
  <si>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</si>
  <si>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</si>
  <si>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</si>
  <si>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</si>
  <si>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</si>
  <si>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</si>
  <si>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</si>
  <si>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</si>
  <si>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</si>
  <si>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</si>
  <si>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</si>
  <si>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</si>
  <si>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</si>
  <si>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</si>
  <si>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</si>
  <si>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</si>
  <si>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</si>
  <si>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</si>
  <si>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</si>
  <si>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</si>
  <si>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</si>
  <si>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</si>
  <si>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</si>
  <si>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</si>
  <si>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</si>
  <si>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</si>
  <si>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</si>
  <si>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</si>
  <si>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</si>
  <si>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</si>
  <si>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</si>
  <si>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</si>
  <si>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</si>
  <si>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</si>
  <si>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</si>
  <si>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</si>
  <si>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</si>
  <si>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</si>
  <si>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</si>
  <si>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</si>
  <si>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</si>
  <si>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</si>
  <si>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</si>
  <si>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</si>
  <si>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</si>
  <si>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</si>
  <si>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</si>
  <si>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</si>
  <si>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</si>
  <si>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</si>
  <si>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</si>
  <si>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</si>
  <si>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</si>
  <si>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</si>
  <si>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</si>
  <si>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</si>
  <si>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</si>
  <si>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</si>
  <si>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</si>
  <si>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</si>
  <si>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</si>
  <si>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</si>
  <si>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</si>
  <si>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</si>
  <si>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</si>
  <si>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</si>
  <si>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</si>
  <si>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</si>
  <si>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</si>
  <si>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</si>
  <si>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</si>
  <si>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</si>
  <si>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</si>
  <si>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</si>
  <si>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</si>
  <si>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</si>
  <si>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</si>
  <si>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</si>
  <si>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</si>
  <si>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</si>
  <si>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</si>
  <si>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</si>
  <si>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</si>
  <si>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</si>
  <si>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</si>
  <si>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</si>
  <si>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</si>
  <si>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</si>
  <si>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</si>
  <si>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</si>
  <si>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</si>
  <si>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</si>
  <si>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</si>
  <si>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</si>
  <si>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</si>
  <si>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</si>
  <si>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</si>
  <si>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</si>
  <si>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</si>
  <si>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</si>
  <si>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</si>
  <si>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</si>
  <si>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</si>
  <si>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</si>
  <si>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</si>
  <si>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</si>
  <si>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</si>
  <si>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</si>
  <si>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</si>
  <si>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</si>
  <si>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</si>
  <si>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</si>
  <si>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</si>
  <si>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</si>
  <si>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</si>
  <si>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</si>
  <si>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</si>
  <si>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</si>
  <si>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</si>
  <si>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</si>
  <si>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</si>
  <si>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</si>
  <si>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</si>
  <si>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</si>
  <si>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</si>
  <si>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</si>
  <si>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</si>
  <si>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</si>
  <si>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</si>
  <si>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</si>
  <si>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</si>
  <si>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</si>
  <si>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</si>
  <si>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</si>
  <si>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</si>
  <si>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</si>
  <si>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</si>
  <si>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</si>
  <si>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</si>
  <si>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</si>
  <si>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</si>
  <si>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</si>
  <si>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</si>
  <si>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</si>
  <si>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</si>
  <si>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</si>
  <si>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</si>
  <si>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</si>
  <si>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</si>
  <si>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</si>
  <si>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</si>
  <si>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</si>
  <si>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</si>
  <si>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</si>
  <si>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</si>
  <si>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</si>
  <si>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</si>
  <si>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</si>
  <si>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</si>
  <si>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</si>
  <si>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</si>
  <si>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</si>
  <si>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</si>
  <si>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</si>
  <si>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</si>
  <si>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</si>
  <si>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</si>
  <si>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</si>
  <si>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</si>
  <si>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</si>
  <si>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</si>
  <si>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</si>
  <si>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</si>
  <si>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</si>
  <si>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</si>
  <si>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</si>
  <si>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</si>
  <si>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</si>
  <si>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</si>
  <si>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</si>
  <si>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</si>
  <si>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</si>
  <si>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</si>
  <si>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</si>
  <si>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</si>
  <si>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</si>
  <si>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</si>
  <si>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</si>
  <si>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</si>
  <si>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</si>
  <si>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</si>
  <si>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</si>
  <si>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</si>
  <si>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</si>
  <si>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</si>
  <si>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</si>
  <si>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</si>
  <si>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</si>
  <si>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</si>
  <si>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</si>
  <si>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</si>
  <si>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</si>
  <si>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</si>
  <si>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</si>
  <si>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</si>
  <si>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</si>
  <si>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</si>
  <si>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</si>
  <si>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</si>
  <si>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</si>
  <si>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</si>
  <si>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</si>
  <si>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</si>
  <si>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</si>
  <si>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</si>
  <si>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</si>
  <si>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</si>
  <si>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</si>
  <si>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</si>
  <si>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</si>
  <si>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</si>
  <si>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</si>
  <si>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</si>
  <si>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</si>
  <si>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</si>
  <si>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</si>
  <si>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</si>
  <si>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</si>
  <si>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</si>
  <si>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</si>
  <si>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</si>
  <si>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</si>
  <si>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</si>
  <si>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</si>
  <si>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</si>
  <si>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</si>
  <si>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</si>
  <si>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</si>
  <si>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</si>
  <si>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</si>
  <si>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</si>
  <si>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</si>
  <si>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</si>
  <si>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</si>
  <si>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</si>
  <si>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</si>
  <si>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</si>
  <si>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</si>
  <si>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</si>
  <si>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</si>
  <si>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</si>
  <si>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</si>
  <si>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</si>
  <si>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</si>
  <si>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</si>
  <si>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</si>
  <si>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</si>
  <si>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</si>
  <si>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</si>
  <si>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</si>
  <si>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</si>
  <si>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</si>
  <si>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</si>
  <si>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</si>
  <si>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</si>
  <si>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</si>
  <si>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</si>
  <si>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</si>
  <si>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</si>
  <si>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</si>
  <si>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</si>
  <si>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</si>
  <si>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</si>
  <si>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</si>
  <si>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</si>
  <si>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</si>
  <si>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</si>
  <si>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</si>
  <si>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</si>
  <si>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</si>
  <si>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</si>
  <si>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</si>
  <si>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</si>
  <si>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</si>
  <si>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</si>
  <si>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</si>
  <si>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</si>
  <si>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</si>
  <si>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</si>
  <si>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</si>
  <si>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</si>
  <si>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</si>
  <si>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</si>
  <si>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</si>
  <si>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</si>
  <si>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</si>
  <si>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</si>
  <si>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</si>
  <si>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</si>
  <si>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</si>
  <si>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</si>
  <si>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</si>
  <si>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</si>
  <si>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</si>
  <si>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</si>
  <si>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</si>
  <si>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</si>
  <si>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</si>
  <si>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</si>
  <si>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</si>
  <si>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</si>
  <si>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</si>
  <si>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</si>
  <si>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</si>
  <si>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</si>
  <si>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</si>
  <si>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</si>
  <si>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</si>
  <si>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</si>
  <si>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</si>
  <si>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</si>
  <si>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</si>
  <si>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</si>
  <si>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</si>
  <si>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</si>
  <si>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</si>
  <si>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</si>
  <si>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</si>
  <si>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</si>
  <si>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</si>
  <si>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</si>
  <si>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</si>
  <si>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</si>
  <si>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</si>
  <si>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</si>
  <si>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</si>
  <si>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</si>
  <si>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</si>
  <si>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</si>
  <si>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</si>
  <si>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</si>
  <si>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</si>
  <si>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</si>
  <si>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</si>
  <si>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</si>
  <si>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</si>
  <si>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</si>
  <si>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</si>
  <si>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</si>
  <si>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</si>
  <si>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</si>
  <si>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</si>
  <si>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</si>
  <si>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</si>
  <si>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</si>
  <si>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</si>
  <si>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</si>
  <si>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</si>
  <si>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</si>
  <si>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</si>
  <si>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</si>
  <si>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</si>
  <si>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</si>
  <si>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</si>
  <si>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</si>
  <si>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</si>
  <si>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</si>
  <si>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</si>
  <si>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</si>
  <si>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</si>
  <si>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</si>
  <si>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</si>
  <si>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</si>
  <si>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</si>
  <si>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</si>
  <si>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</si>
  <si>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</si>
  <si>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</si>
  <si>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</si>
  <si>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</si>
  <si>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</si>
  <si>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</si>
  <si>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</si>
  <si>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</si>
  <si>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</si>
  <si>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</si>
  <si>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</si>
  <si>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</si>
  <si>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</si>
  <si>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</si>
  <si>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</si>
  <si>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</si>
  <si>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</si>
  <si>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</si>
  <si>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</si>
  <si>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</si>
  <si>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</si>
  <si>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</si>
  <si>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</si>
  <si>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</si>
  <si>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</si>
  <si>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</si>
  <si>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</si>
  <si>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</si>
  <si>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</si>
  <si>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</si>
  <si>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</si>
  <si>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</si>
  <si>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</si>
  <si>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</si>
  <si>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</si>
  <si>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</si>
  <si>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</si>
  <si>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</si>
  <si>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</si>
  <si>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</si>
  <si>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</si>
  <si>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</si>
  <si>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</si>
  <si>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</si>
  <si>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</si>
  <si>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</si>
  <si>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</si>
  <si>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</si>
  <si>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</si>
  <si>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</si>
  <si>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</si>
  <si>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</si>
  <si>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</si>
  <si>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</si>
  <si>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</si>
  <si>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</si>
  <si>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</si>
  <si>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</si>
  <si>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</si>
  <si>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</si>
  <si>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</si>
  <si>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</si>
  <si>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</si>
  <si>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</si>
  <si>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</si>
  <si>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</si>
  <si>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</si>
  <si>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</si>
  <si>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</si>
  <si>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</si>
  <si>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</si>
  <si>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</si>
  <si>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</si>
  <si>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</si>
  <si>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</si>
  <si>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</si>
  <si>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</si>
  <si>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</si>
  <si>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</si>
  <si>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</si>
  <si>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</si>
  <si>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</si>
  <si>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</si>
  <si>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</si>
  <si>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</si>
  <si>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</si>
  <si>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</si>
  <si>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</si>
  <si>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</si>
  <si>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</si>
  <si>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</si>
  <si>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</si>
  <si>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</si>
  <si>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</si>
  <si>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</si>
  <si>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</si>
  <si>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</si>
  <si>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</si>
  <si>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</si>
  <si>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</si>
  <si>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</si>
  <si>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</si>
  <si>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</si>
  <si>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</si>
  <si>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</si>
  <si>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</si>
  <si>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</si>
  <si>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</si>
  <si>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</si>
  <si>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</si>
  <si>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</si>
  <si>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</si>
  <si>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</si>
  <si>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</si>
  <si>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</si>
  <si>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</si>
  <si>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</si>
  <si>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</si>
  <si>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</si>
  <si>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</si>
  <si>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</si>
  <si>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</si>
  <si>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</si>
  <si>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</si>
  <si>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</si>
  <si>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</si>
  <si>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</si>
  <si>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</si>
  <si>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</si>
  <si>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</si>
  <si>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</si>
  <si>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</si>
  <si>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</si>
  <si>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</si>
  <si>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</si>
  <si>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</si>
  <si>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</si>
  <si>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</si>
  <si>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</si>
  <si>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</si>
  <si>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</si>
  <si>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</si>
  <si>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</si>
  <si>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</si>
  <si>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</si>
  <si>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</si>
  <si>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</si>
  <si>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</si>
  <si>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</si>
  <si>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</si>
  <si>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</si>
  <si>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</si>
  <si>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</si>
  <si>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</si>
  <si>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</si>
  <si>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</si>
  <si>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</si>
  <si>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</si>
  <si>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</si>
  <si>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</si>
  <si>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</si>
  <si>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</si>
  <si>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</si>
  <si>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</si>
  <si>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</si>
  <si>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</si>
  <si>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</si>
  <si>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</si>
  <si>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</si>
  <si>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</si>
  <si>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</si>
  <si>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</si>
  <si>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</si>
  <si>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</si>
  <si>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</si>
  <si>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</si>
  <si>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</si>
  <si>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</si>
  <si>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</si>
  <si>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</si>
  <si>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</si>
  <si>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</si>
  <si>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</si>
  <si>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</si>
  <si>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</si>
  <si>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</si>
  <si>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</si>
  <si>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</si>
  <si>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</si>
  <si>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</si>
  <si>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</si>
  <si>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</si>
  <si>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</si>
  <si>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</si>
  <si>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</si>
  <si>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</si>
  <si>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</si>
  <si>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</si>
  <si>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</si>
  <si>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</si>
  <si>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</si>
  <si>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</si>
  <si>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</si>
  <si>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</si>
  <si>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</si>
  <si>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</si>
  <si>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</si>
  <si>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</si>
  <si>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</si>
  <si>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</si>
  <si>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</si>
  <si>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</si>
  <si>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</si>
  <si>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</si>
  <si>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</si>
  <si>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</si>
  <si>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</si>
  <si>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</si>
  <si>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</si>
  <si>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</si>
  <si>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</si>
  <si>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</si>
  <si>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</si>
  <si>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</si>
  <si>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</si>
  <si>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</si>
  <si>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</si>
  <si>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</si>
  <si>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</si>
  <si>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</si>
  <si>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</si>
  <si>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</si>
  <si>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</si>
  <si>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</si>
  <si>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</si>
  <si>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</si>
  <si>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</si>
  <si>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</si>
  <si>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</si>
  <si>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</si>
  <si>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</si>
  <si>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</si>
  <si>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</si>
  <si>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</si>
  <si>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</si>
  <si>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</si>
  <si>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</si>
  <si>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</si>
  <si>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</si>
  <si>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</si>
  <si>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</si>
  <si>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</si>
  <si>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</si>
  <si>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</si>
  <si>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</si>
  <si>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</si>
  <si>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</si>
  <si>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</si>
  <si>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</si>
  <si>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</si>
  <si>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</si>
  <si>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</si>
  <si>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</si>
  <si>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</si>
  <si>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</si>
  <si>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</si>
  <si>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</si>
  <si>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</si>
  <si>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</si>
  <si>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</si>
  <si>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</si>
  <si>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</si>
  <si>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</si>
  <si>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</si>
  <si>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</si>
  <si>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</si>
  <si>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</si>
  <si>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</si>
  <si>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</si>
  <si>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</si>
  <si>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</si>
  <si>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</si>
  <si>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</si>
  <si>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</si>
  <si>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</si>
  <si>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</si>
  <si>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</si>
  <si>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</si>
  <si>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</si>
  <si>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</si>
  <si>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</si>
  <si>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</si>
  <si>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</si>
  <si>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</si>
  <si>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</si>
  <si>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</si>
  <si>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</si>
  <si>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</si>
  <si>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</si>
  <si>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</si>
  <si>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</si>
  <si>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</si>
  <si>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</si>
  <si>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</si>
  <si>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</si>
  <si>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</si>
  <si>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</si>
  <si>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</si>
  <si>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</si>
  <si>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</si>
  <si>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</si>
  <si>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</si>
  <si>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</si>
  <si>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</si>
  <si>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</si>
  <si>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</si>
  <si>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</si>
  <si>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</si>
  <si>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</si>
  <si>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</si>
  <si>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</si>
  <si>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</si>
  <si>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</si>
  <si>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</si>
  <si>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</si>
  <si>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</si>
  <si>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</si>
  <si>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</si>
  <si>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</si>
  <si>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</si>
  <si>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</si>
  <si>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</si>
  <si>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</si>
  <si>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</si>
  <si>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</si>
  <si>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</si>
  <si>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</si>
  <si>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</si>
  <si>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</si>
  <si>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</si>
  <si>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</si>
  <si>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</si>
  <si>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</si>
  <si>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</si>
  <si>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</si>
  <si>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</si>
  <si>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</si>
  <si>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</si>
  <si>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</si>
  <si>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</si>
  <si>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</si>
  <si>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</si>
  <si>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</si>
  <si>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</si>
  <si>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</si>
  <si>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</si>
  <si>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</si>
  <si>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</si>
  <si>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</si>
  <si>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</si>
  <si>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</si>
  <si>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</si>
  <si>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</si>
  <si>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</si>
  <si>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</si>
  <si>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</si>
  <si>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</si>
  <si>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</si>
  <si>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</si>
  <si>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</si>
  <si>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</si>
  <si>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</si>
  <si>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</si>
  <si>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</si>
  <si>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</si>
  <si>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</si>
  <si>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</si>
  <si>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</si>
  <si>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</si>
  <si>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</si>
  <si>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</si>
  <si>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</si>
  <si>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</si>
  <si>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</si>
  <si>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</si>
  <si>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</si>
  <si>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</si>
  <si>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</si>
  <si>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</si>
  <si>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</si>
  <si>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</si>
  <si>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</si>
  <si>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</si>
  <si>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</si>
  <si>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</si>
  <si>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</si>
  <si>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</si>
  <si>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</si>
  <si>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</si>
  <si>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</si>
  <si>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</si>
  <si>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</si>
  <si>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</si>
  <si>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</si>
  <si>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</si>
  <si>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</si>
  <si>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</si>
  <si>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</si>
  <si>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</si>
  <si>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</si>
  <si>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</si>
  <si>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</si>
  <si>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</si>
  <si>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</si>
  <si>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</si>
  <si>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</si>
  <si>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</si>
  <si>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</si>
  <si>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</si>
  <si>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</si>
  <si>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</si>
  <si>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</si>
  <si>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</si>
  <si>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</si>
  <si>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</si>
  <si>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</si>
  <si>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</si>
  <si>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</si>
  <si>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</si>
  <si>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</si>
  <si>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</si>
  <si>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</si>
  <si>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</si>
  <si>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</si>
  <si>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</si>
  <si>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</si>
  <si>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</si>
  <si>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</si>
  <si>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</si>
  <si>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</si>
  <si>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</si>
  <si>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</si>
  <si>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</si>
  <si>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</si>
  <si>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</si>
  <si>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</si>
  <si>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</si>
  <si>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</si>
  <si>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</si>
  <si>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</si>
  <si>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</si>
  <si>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</si>
  <si>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</si>
  <si>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</si>
  <si>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</si>
  <si>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</si>
  <si>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</si>
  <si>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</si>
  <si>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</si>
  <si>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</si>
  <si>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</si>
  <si>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</si>
  <si>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</si>
  <si>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</si>
  <si>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</si>
  <si>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</si>
  <si>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</si>
  <si>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</si>
  <si>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</si>
  <si>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</si>
  <si>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</si>
  <si>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</si>
  <si>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</si>
  <si>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</si>
  <si>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</si>
  <si>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</si>
  <si>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</si>
  <si>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</si>
  <si>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</si>
  <si>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</si>
  <si>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</si>
  <si>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</si>
  <si>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</si>
  <si>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</si>
  <si>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</si>
  <si>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</si>
  <si>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</si>
  <si>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</si>
  <si>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</si>
  <si>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</si>
  <si>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</si>
  <si>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</si>
  <si>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</si>
  <si>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</si>
  <si>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</si>
  <si>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</si>
  <si>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</si>
  <si>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</si>
  <si>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</si>
  <si>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</si>
  <si>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</si>
  <si>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</si>
  <si>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</si>
  <si>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</si>
  <si>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</si>
  <si>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</si>
  <si>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</si>
  <si>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</si>
  <si>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</si>
  <si>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</si>
  <si>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</si>
  <si>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</si>
  <si>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</si>
  <si>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</si>
  <si>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</si>
  <si>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</si>
  <si>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</si>
  <si>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</si>
  <si>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</si>
  <si>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</si>
  <si>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</si>
  <si>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</si>
  <si>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</si>
  <si>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</si>
  <si>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</si>
  <si>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</si>
  <si>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</si>
  <si>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</si>
  <si>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</si>
  <si>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</si>
  <si>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</si>
  <si>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</si>
  <si>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</si>
  <si>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</si>
  <si>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</si>
  <si>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</si>
  <si>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</si>
  <si>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</si>
  <si>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</si>
  <si>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</si>
  <si>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</si>
  <si>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</si>
  <si>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</si>
  <si>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</si>
  <si>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</si>
  <si>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</si>
  <si>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</si>
  <si>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</si>
  <si>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</si>
  <si>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</si>
  <si>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</si>
  <si>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</si>
  <si>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</si>
  <si>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</si>
  <si>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</si>
  <si>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</si>
  <si>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</si>
  <si>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</si>
  <si>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</si>
  <si>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</si>
  <si>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</si>
  <si>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</si>
  <si>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</si>
  <si>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</si>
  <si>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</si>
  <si>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</si>
  <si>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</si>
  <si>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</si>
  <si>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</si>
  <si>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</si>
  <si>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</si>
  <si>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</si>
  <si>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</si>
  <si>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</si>
  <si>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</si>
  <si>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</si>
  <si>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</si>
  <si>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</si>
  <si>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</si>
  <si>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</si>
  <si>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</si>
  <si>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</si>
  <si>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</si>
  <si>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</si>
  <si>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</si>
  <si>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</si>
  <si>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</si>
  <si>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</si>
  <si>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</si>
  <si>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</si>
  <si>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</si>
  <si>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</si>
  <si>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</si>
  <si>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</si>
  <si>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</si>
  <si>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</si>
  <si>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</si>
  <si>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</si>
  <si>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</si>
  <si>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</si>
  <si>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</si>
  <si>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</si>
  <si>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</si>
  <si>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</si>
  <si>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</si>
  <si>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</si>
  <si>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</si>
  <si>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</si>
  <si>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</si>
  <si>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</si>
  <si>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</si>
  <si>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</si>
  <si>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</si>
  <si>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</si>
  <si>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</si>
  <si>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</si>
  <si>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</si>
  <si>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</si>
  <si>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</si>
  <si>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</si>
  <si>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</si>
  <si>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</si>
  <si>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</si>
  <si>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</si>
  <si>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</si>
  <si>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</si>
  <si>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</si>
  <si>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</si>
  <si>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</si>
  <si>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</si>
  <si>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</si>
  <si>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</si>
  <si>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</si>
  <si>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</si>
  <si>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</si>
  <si>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</si>
  <si>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</si>
  <si>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</si>
  <si>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</si>
  <si>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</si>
  <si>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</si>
  <si>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</si>
  <si>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</si>
  <si>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</si>
  <si>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</si>
  <si>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</si>
  <si>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</si>
  <si>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</si>
  <si>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</si>
  <si>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</si>
  <si>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</si>
  <si>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</si>
  <si>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</si>
  <si>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</si>
  <si>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</si>
  <si>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</si>
  <si>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</si>
  <si>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</si>
  <si>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</si>
  <si>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</si>
  <si>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</si>
  <si>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</si>
  <si>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</si>
  <si>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</si>
  <si>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</si>
  <si>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</si>
  <si>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</si>
  <si>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</si>
  <si>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</si>
  <si>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</si>
  <si>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</si>
  <si>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</si>
  <si>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</si>
  <si>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</si>
  <si>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</si>
  <si>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</si>
  <si>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</si>
  <si>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</si>
  <si>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</si>
  <si>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</si>
  <si>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</si>
  <si>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</si>
  <si>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</si>
  <si>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</si>
  <si>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</si>
  <si>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</si>
  <si>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</si>
  <si>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</si>
  <si>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</si>
  <si>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</si>
  <si>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</si>
  <si>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</si>
  <si>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</si>
  <si>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</si>
  <si>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</si>
  <si>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</si>
  <si>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</si>
  <si>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</si>
  <si>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</si>
  <si>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</si>
  <si>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</si>
  <si>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</si>
  <si>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</si>
  <si>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</si>
  <si>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</si>
  <si>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</si>
  <si>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</si>
  <si>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</si>
  <si>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</si>
  <si>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</si>
  <si>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</si>
  <si>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</si>
  <si>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</si>
  <si>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</si>
  <si>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</si>
  <si>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</si>
  <si>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</si>
  <si>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</si>
  <si>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</si>
  <si>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</si>
  <si>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</si>
  <si>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</si>
  <si>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</si>
  <si>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</si>
  <si>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</si>
  <si>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</si>
  <si>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</si>
  <si>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</si>
  <si>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</si>
  <si>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</si>
  <si>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</si>
  <si>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</si>
  <si>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</si>
  <si>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</si>
  <si>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</si>
  <si>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</si>
  <si>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</si>
  <si>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</si>
  <si>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</si>
  <si>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</si>
  <si>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</si>
  <si>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</si>
  <si>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</si>
  <si>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</si>
  <si>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</si>
  <si>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</si>
  <si>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</si>
  <si>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</si>
  <si>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</si>
  <si>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</si>
  <si>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</si>
  <si>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</si>
  <si>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</si>
  <si>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</si>
  <si>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</si>
  <si>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</si>
  <si>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</si>
  <si>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</si>
  <si>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</si>
  <si>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</si>
  <si>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</si>
  <si>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</si>
  <si>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</si>
  <si>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</si>
  <si>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</si>
  <si>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</si>
  <si>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</si>
  <si>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</si>
  <si>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</si>
  <si>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</si>
  <si>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</si>
  <si>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</si>
  <si>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</si>
  <si>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</si>
  <si>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</si>
  <si>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</si>
  <si>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</si>
  <si>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</si>
  <si>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</si>
  <si>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</si>
  <si>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</si>
  <si>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</si>
  <si>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</si>
  <si>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</si>
  <si>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</si>
  <si>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</si>
  <si>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</si>
  <si>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</si>
  <si>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</si>
  <si>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</si>
  <si>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</si>
  <si>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</si>
  <si>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</si>
  <si>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</si>
  <si>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</si>
  <si>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</si>
  <si>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</si>
  <si>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</si>
  <si>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</si>
  <si>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</si>
  <si>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</si>
  <si>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</si>
  <si>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</si>
  <si>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</si>
  <si>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</si>
  <si>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</si>
  <si>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</si>
  <si>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</si>
  <si>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</si>
  <si>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</si>
  <si>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</si>
  <si>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</si>
  <si>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</si>
  <si>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</si>
  <si>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</si>
  <si>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</si>
  <si>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</si>
  <si>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</si>
  <si>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</si>
  <si>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</si>
  <si>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</si>
  <si>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</si>
  <si>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</si>
  <si>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</si>
  <si>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</si>
  <si>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</si>
  <si>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</si>
  <si>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</si>
  <si>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</si>
  <si>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</si>
  <si>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</si>
  <si>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</si>
  <si>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</si>
  <si>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</si>
  <si>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</si>
  <si>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</si>
  <si>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</si>
  <si>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</si>
  <si>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</si>
  <si>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</si>
  <si>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</si>
  <si>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</si>
  <si>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</si>
  <si>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</si>
  <si>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</si>
  <si>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</si>
  <si>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</si>
  <si>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</si>
  <si>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</si>
  <si>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</si>
  <si>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</si>
  <si>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</si>
  <si>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</si>
  <si>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</si>
  <si>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</si>
  <si>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</si>
  <si>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</si>
  <si>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</si>
  <si>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</si>
  <si>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</si>
  <si>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</si>
  <si>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</si>
  <si>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</si>
  <si>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</si>
  <si>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</si>
  <si>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</si>
  <si>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</si>
  <si>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</si>
  <si>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</si>
  <si>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</si>
  <si>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</si>
  <si>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</si>
  <si>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</si>
  <si>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</si>
  <si>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</si>
  <si>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</si>
  <si>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</si>
  <si>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</si>
  <si>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</si>
  <si>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</si>
  <si>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</si>
  <si>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</si>
  <si>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</si>
  <si>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</si>
  <si>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</si>
  <si>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</si>
  <si>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</si>
  <si>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</si>
  <si>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</si>
  <si>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</si>
  <si>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</si>
  <si>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</si>
  <si>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</si>
  <si>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</si>
  <si>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</si>
  <si>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</si>
  <si>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</si>
  <si>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</si>
  <si>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</si>
  <si>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</si>
  <si>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</si>
  <si>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</si>
  <si>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</si>
  <si>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</si>
  <si>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</si>
  <si>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</si>
  <si>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</si>
  <si>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</si>
  <si>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</si>
  <si>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</si>
  <si>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</si>
  <si>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</si>
  <si>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</si>
  <si>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</si>
  <si>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</si>
  <si>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</si>
  <si>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</si>
  <si>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</si>
  <si>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</si>
  <si>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</si>
  <si>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</si>
  <si>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</si>
  <si>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</si>
  <si>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</si>
  <si>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</si>
  <si>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</si>
  <si>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</si>
  <si>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</si>
  <si>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</si>
  <si>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</si>
  <si>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</si>
  <si>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</si>
  <si>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</si>
  <si>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</si>
  <si>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</si>
  <si>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</si>
  <si>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</si>
  <si>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</si>
  <si>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</si>
  <si>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</si>
  <si>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</si>
  <si>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</si>
  <si>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</si>
  <si>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</si>
  <si>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</si>
  <si>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</si>
  <si>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</si>
  <si>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</si>
  <si>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</si>
  <si>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</si>
  <si>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</si>
  <si>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</si>
  <si>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</si>
  <si>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</si>
  <si>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</si>
  <si>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</si>
  <si>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</si>
  <si>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</si>
  <si>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</si>
  <si>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</si>
  <si>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</si>
  <si>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</si>
  <si>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</si>
  <si>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</si>
  <si>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</si>
  <si>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</si>
  <si>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</si>
  <si>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</si>
  <si>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</si>
  <si>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</si>
  <si>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</si>
  <si>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</si>
  <si>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</si>
  <si>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</si>
  <si>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</si>
  <si>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</si>
  <si>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</si>
  <si>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</si>
  <si>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</si>
  <si>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</si>
  <si>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</si>
  <si>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</si>
  <si>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</si>
  <si>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</si>
  <si>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</si>
  <si>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</si>
  <si>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</si>
  <si>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</si>
  <si>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</si>
  <si>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</si>
  <si>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</si>
  <si>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</si>
  <si>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</si>
  <si>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</si>
  <si>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</si>
  <si>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</si>
  <si>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</si>
  <si>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</si>
  <si>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</si>
  <si>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</si>
  <si>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</si>
  <si>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</si>
  <si>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</si>
  <si>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</si>
  <si>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</si>
  <si>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</si>
  <si>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</si>
  <si>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</si>
  <si>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</si>
  <si>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</si>
  <si>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</si>
  <si>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</si>
  <si>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</si>
  <si>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</si>
  <si>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</si>
  <si>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</si>
  <si>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</si>
  <si>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</si>
  <si>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</si>
  <si>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</si>
  <si>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</si>
  <si>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</si>
  <si>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</si>
  <si>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</si>
  <si>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</si>
  <si>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</si>
  <si>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</si>
  <si>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</si>
  <si>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</si>
  <si>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</si>
  <si>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</si>
  <si>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</si>
  <si>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</si>
  <si>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</si>
  <si>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</si>
  <si>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</si>
  <si>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</si>
  <si>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</si>
  <si>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</si>
  <si>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</si>
  <si>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</si>
  <si>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</si>
  <si>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</si>
  <si>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</si>
  <si>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</si>
  <si>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</si>
  <si>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</si>
  <si>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</si>
  <si>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</si>
  <si>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</si>
  <si>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</si>
  <si>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</si>
  <si>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</si>
  <si>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</si>
  <si>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</si>
  <si>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</si>
  <si>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</si>
  <si>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</si>
  <si>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</si>
  <si>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</si>
  <si>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</si>
  <si>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</si>
  <si>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</si>
  <si>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</si>
  <si>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</si>
  <si>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</si>
  <si>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</si>
  <si>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</si>
  <si>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</si>
  <si>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</si>
  <si>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</si>
  <si>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</si>
  <si>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</si>
  <si>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</si>
  <si>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</si>
  <si>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</si>
  <si>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</si>
  <si>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</si>
  <si>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</si>
  <si>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</si>
  <si>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</si>
  <si>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</si>
  <si>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</si>
  <si>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</si>
  <si>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</si>
  <si>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</si>
  <si>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</si>
  <si>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</si>
  <si>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</si>
  <si>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</si>
  <si>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</si>
  <si>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</si>
  <si>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</si>
  <si>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</si>
  <si>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</si>
  <si>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</si>
  <si>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</si>
  <si>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</si>
  <si>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</si>
  <si>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</si>
  <si>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</si>
  <si>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</si>
  <si>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</si>
  <si>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</si>
  <si>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</si>
  <si>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</si>
  <si>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</si>
  <si>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</si>
  <si>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</si>
  <si>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</si>
  <si>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</si>
  <si>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</si>
  <si>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</si>
  <si>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</si>
  <si>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</si>
  <si>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</si>
  <si>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</si>
  <si>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</si>
  <si>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</si>
  <si>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</si>
  <si>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</si>
  <si>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</si>
  <si>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</si>
  <si>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</si>
  <si>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</si>
  <si>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</si>
  <si>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</si>
  <si>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</si>
  <si>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</si>
  <si>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</si>
  <si>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</si>
  <si>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</si>
  <si>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</si>
  <si>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</si>
  <si>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</si>
  <si>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</si>
  <si>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</si>
  <si>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</si>
  <si>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</si>
  <si>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</si>
  <si>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</si>
  <si>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</si>
  <si>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</si>
  <si>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</si>
  <si>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</si>
  <si>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</si>
  <si>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</si>
  <si>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</si>
  <si>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</si>
  <si>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</si>
  <si>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</si>
  <si>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</si>
  <si>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</si>
  <si>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</si>
  <si>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</si>
  <si>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</si>
  <si>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</si>
  <si>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</si>
  <si>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</si>
  <si>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</si>
  <si>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</si>
  <si>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</si>
  <si>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</si>
  <si>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</si>
  <si>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</si>
  <si>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</si>
  <si>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</si>
  <si>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</si>
  <si>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</si>
  <si>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</si>
  <si>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</si>
  <si>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</si>
  <si>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</si>
  <si>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</si>
  <si>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</si>
  <si>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</si>
  <si>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</si>
  <si>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</si>
  <si>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</si>
  <si>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</si>
  <si>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</si>
  <si>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</si>
  <si>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</si>
  <si>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</si>
  <si>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</si>
  <si>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</si>
  <si>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</si>
  <si>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</si>
  <si>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</si>
  <si>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</si>
  <si>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</si>
  <si>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</si>
  <si>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</si>
  <si>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</si>
  <si>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</si>
  <si>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</si>
  <si>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</si>
  <si>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</si>
  <si>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</si>
  <si>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</si>
  <si>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</si>
  <si>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</si>
  <si>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</si>
  <si>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</si>
  <si>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</si>
  <si>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</si>
  <si>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</si>
  <si>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</si>
  <si>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</si>
  <si>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</si>
  <si>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</si>
  <si>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</si>
  <si>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</si>
  <si>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</si>
  <si>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</si>
  <si>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</si>
  <si>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</si>
  <si>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</si>
  <si>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</si>
  <si>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</si>
  <si>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</si>
  <si>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</si>
  <si>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</si>
  <si>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</si>
  <si>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</si>
  <si>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</si>
  <si>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</si>
  <si>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</si>
  <si>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</si>
  <si>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</si>
  <si>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</si>
  <si>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</si>
  <si>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</si>
  <si>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</si>
  <si>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</si>
  <si>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</si>
  <si>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</si>
  <si>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</si>
  <si>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</si>
  <si>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</si>
  <si>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</si>
  <si>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</si>
  <si>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</si>
  <si>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</si>
  <si>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</si>
  <si>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</si>
  <si>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</si>
  <si>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</si>
  <si>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</si>
  <si>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</si>
  <si>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</si>
  <si>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</si>
  <si>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</si>
  <si>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</si>
  <si>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</si>
  <si>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</si>
  <si>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</si>
  <si>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</si>
  <si>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</si>
  <si>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</si>
  <si>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</si>
  <si>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</si>
  <si>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</si>
  <si>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</si>
  <si>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</si>
  <si>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</si>
  <si>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</si>
  <si>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</si>
  <si>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</si>
  <si>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</si>
  <si>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</si>
  <si>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</si>
  <si>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</si>
  <si>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</si>
  <si>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</si>
  <si>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</si>
  <si>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</si>
  <si>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</si>
  <si>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</si>
  <si>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</si>
  <si>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</si>
  <si>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</si>
  <si>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</si>
  <si>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</si>
  <si>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</si>
  <si>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</si>
  <si>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</si>
  <si>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</si>
  <si>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</si>
  <si>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</si>
  <si>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</si>
  <si>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</si>
  <si>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</si>
  <si>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</si>
  <si>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</si>
  <si>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</si>
  <si>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</si>
  <si>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</si>
  <si>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</si>
  <si>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</si>
  <si>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</si>
  <si>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</si>
  <si>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</si>
  <si>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</si>
  <si>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</si>
  <si>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</si>
  <si>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</si>
  <si>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</si>
  <si>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</si>
  <si>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</si>
  <si>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</si>
  <si>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</si>
  <si>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</si>
  <si>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</si>
  <si>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</si>
  <si>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</si>
  <si>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</si>
  <si>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</si>
  <si>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</si>
  <si>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</si>
  <si>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</si>
  <si>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</si>
  <si>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</si>
  <si>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</si>
  <si>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</si>
  <si>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</si>
  <si>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</si>
  <si>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</si>
  <si>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</si>
  <si>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</si>
  <si>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</si>
  <si>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</si>
  <si>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</si>
  <si>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</si>
  <si>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</si>
  <si>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</si>
  <si>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</si>
  <si>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</si>
  <si>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</si>
  <si>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</si>
  <si>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</si>
  <si>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</si>
  <si>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</si>
  <si>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</si>
  <si>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</si>
  <si>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</si>
  <si>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</si>
  <si>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</si>
  <si>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</si>
  <si>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</si>
  <si>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</si>
  <si>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</si>
  <si>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</si>
  <si>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</si>
  <si>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</si>
  <si>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</si>
  <si>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</si>
  <si>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</si>
  <si>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</si>
  <si>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</si>
  <si>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</si>
  <si>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</si>
  <si>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</si>
  <si>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</si>
  <si>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</si>
  <si>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</si>
  <si>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</si>
  <si>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</si>
  <si>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</si>
  <si>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</si>
  <si>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</si>
  <si>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</si>
  <si>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</si>
  <si>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</si>
  <si>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</si>
  <si>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</si>
  <si>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</si>
  <si>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</si>
  <si>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</si>
  <si>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</si>
  <si>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</si>
  <si>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</si>
  <si>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</si>
  <si>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</si>
  <si>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</si>
  <si>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</si>
  <si>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</si>
  <si>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</si>
  <si>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</si>
  <si>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</si>
  <si>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</si>
  <si>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</si>
  <si>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</si>
  <si>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</si>
  <si>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</si>
  <si>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</si>
  <si>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</si>
  <si>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</si>
  <si>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</si>
  <si>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</si>
  <si>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</si>
  <si>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</si>
  <si>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</si>
  <si>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</si>
  <si>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</si>
  <si>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</si>
  <si>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</si>
  <si>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</si>
  <si>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</si>
  <si>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</si>
  <si>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</si>
  <si>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</si>
  <si>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</si>
  <si>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</si>
  <si>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</si>
  <si>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</si>
  <si>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</si>
  <si>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</si>
  <si>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</si>
  <si>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</si>
  <si>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</si>
  <si>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</si>
  <si>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</si>
  <si>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</si>
  <si>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</si>
  <si>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</si>
  <si>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</si>
  <si>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</si>
  <si>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</si>
  <si>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</si>
  <si>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</si>
  <si>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</si>
  <si>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</si>
  <si>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</si>
  <si>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</si>
  <si>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</si>
  <si>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</si>
  <si>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</si>
  <si>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</si>
  <si>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</si>
  <si>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</si>
  <si>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</si>
  <si>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</si>
  <si>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</si>
  <si>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</si>
  <si>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</si>
  <si>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</si>
  <si>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</si>
  <si>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</si>
  <si>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</si>
  <si>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</si>
  <si>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</si>
  <si>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</si>
  <si>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</si>
  <si>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</si>
  <si>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</si>
  <si>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</si>
  <si>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</si>
  <si>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</si>
  <si>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</si>
  <si>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</si>
  <si>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</si>
  <si>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</si>
  <si>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</si>
  <si>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</si>
  <si>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</si>
  <si>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</si>
  <si>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</si>
  <si>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</si>
  <si>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</si>
  <si>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</si>
  <si>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</si>
  <si>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</si>
  <si>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</si>
  <si>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</si>
  <si>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</si>
  <si>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</si>
  <si>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</si>
  <si>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</si>
  <si>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</si>
  <si>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</si>
  <si>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</si>
  <si>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</si>
  <si>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</si>
  <si>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</si>
  <si>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</si>
  <si>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</si>
  <si>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</si>
  <si>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</si>
  <si>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</si>
  <si>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</si>
  <si>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</si>
  <si>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</si>
  <si>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</si>
  <si>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</si>
  <si>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</si>
  <si>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</si>
  <si>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</si>
  <si>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</si>
  <si>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</si>
  <si>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</si>
  <si>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</si>
  <si>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</si>
  <si>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</si>
  <si>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</si>
  <si>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</si>
  <si>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</si>
  <si>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</si>
  <si>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</si>
  <si>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</si>
  <si>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</si>
  <si>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</si>
  <si>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</si>
  <si>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</si>
  <si>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</si>
  <si>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</si>
  <si>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</si>
  <si>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</si>
  <si>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</si>
  <si>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</si>
  <si>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</si>
  <si>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</si>
  <si>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</si>
  <si>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</si>
  <si>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</si>
  <si>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</si>
  <si>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</si>
  <si>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</si>
  <si>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</si>
  <si>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</si>
  <si>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</si>
  <si>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</si>
  <si>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</si>
  <si>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</si>
  <si>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</si>
  <si>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</si>
  <si>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</si>
  <si>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</si>
  <si>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</si>
  <si>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</si>
  <si>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</si>
  <si>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</si>
  <si>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</si>
  <si>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</si>
  <si>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</si>
  <si>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</si>
  <si>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</si>
  <si>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</si>
  <si>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</si>
  <si>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</si>
  <si>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</si>
  <si>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</si>
  <si>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</si>
  <si>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</si>
  <si>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</si>
  <si>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</si>
  <si>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</si>
  <si>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</si>
  <si>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</si>
  <si>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</si>
  <si>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</si>
  <si>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</si>
  <si>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</si>
  <si>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</si>
  <si>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</si>
  <si>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</si>
  <si>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</si>
  <si>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</si>
  <si>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</si>
  <si>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</si>
  <si>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</si>
  <si>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</si>
  <si>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</si>
  <si>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</si>
  <si>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</si>
  <si>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</si>
  <si>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</si>
  <si>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</si>
  <si>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</si>
  <si>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</si>
  <si>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</si>
  <si>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</si>
  <si>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</si>
  <si>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</si>
  <si>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</si>
  <si>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</si>
  <si>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</si>
  <si>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</si>
  <si>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</si>
  <si>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</si>
  <si>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</si>
  <si>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</si>
  <si>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</si>
  <si>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</si>
  <si>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</si>
  <si>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</si>
  <si>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</si>
  <si>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</si>
  <si>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</si>
  <si>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</si>
  <si>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</si>
  <si>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</si>
  <si>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</si>
  <si>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</si>
  <si>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</si>
  <si>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</si>
  <si>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</si>
  <si>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</si>
  <si>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</si>
  <si>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</si>
  <si>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</si>
  <si>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</si>
  <si>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</si>
  <si>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</si>
  <si>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</si>
  <si>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</si>
  <si>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</si>
  <si>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</si>
  <si>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</si>
  <si>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</si>
  <si>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</si>
  <si>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</si>
  <si>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</si>
  <si>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</si>
  <si>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</si>
  <si>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</si>
  <si>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</si>
  <si>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</si>
  <si>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</si>
  <si>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</si>
  <si>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</si>
  <si>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</si>
  <si>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</si>
  <si>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</si>
  <si>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</si>
  <si>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</si>
  <si>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</si>
  <si>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</si>
  <si>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</si>
  <si>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</si>
  <si>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</si>
  <si>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</si>
  <si>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</si>
  <si>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</si>
  <si>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</si>
  <si>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</si>
  <si>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</si>
  <si>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</si>
  <si>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</si>
  <si>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</si>
  <si>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</si>
  <si>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</si>
  <si>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</si>
  <si>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</si>
  <si>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</si>
  <si>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</si>
  <si>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</si>
  <si>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</si>
  <si>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</si>
  <si>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</si>
  <si>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</si>
  <si>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</si>
  <si>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</si>
  <si>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</si>
  <si>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</si>
  <si>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</si>
  <si>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</si>
  <si>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</si>
  <si>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</si>
  <si>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</si>
  <si>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</si>
  <si>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</si>
  <si>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</si>
  <si>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</si>
  <si>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</si>
  <si>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</si>
  <si>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</si>
  <si>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</si>
  <si>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</si>
  <si>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</si>
  <si>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</si>
  <si>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</si>
  <si>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</si>
  <si>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</si>
  <si>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</si>
  <si>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</si>
  <si>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</si>
  <si>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</si>
  <si>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</si>
  <si>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</si>
  <si>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</si>
  <si>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</si>
  <si>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</si>
  <si>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</si>
  <si>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</si>
  <si>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</si>
  <si>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</si>
  <si>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</si>
  <si>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</si>
  <si>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</si>
  <si>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</si>
  <si>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</si>
  <si>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</si>
  <si>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</si>
  <si>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</si>
  <si>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</si>
  <si>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</si>
  <si>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</si>
  <si>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</si>
  <si>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</si>
  <si>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</si>
  <si>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</si>
  <si>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</si>
  <si>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</si>
  <si>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</si>
  <si>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</si>
  <si>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</si>
  <si>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</si>
  <si>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</si>
  <si>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</si>
  <si>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</si>
  <si>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</si>
  <si>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</si>
  <si>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</si>
  <si>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</si>
  <si>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</si>
  <si>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</si>
  <si>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</si>
  <si>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</si>
  <si>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</si>
  <si>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</si>
  <si>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</si>
  <si>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</si>
  <si>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</si>
  <si>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</si>
  <si>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</si>
  <si>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</si>
  <si>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</si>
  <si>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</si>
  <si>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</si>
  <si>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</si>
  <si>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</si>
  <si>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</si>
  <si>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</si>
  <si>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</si>
  <si>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</si>
  <si>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</si>
  <si>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</si>
  <si>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</si>
  <si>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</si>
  <si>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</si>
  <si>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</si>
  <si>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</si>
  <si>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</si>
  <si>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</si>
  <si>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</si>
  <si>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</si>
  <si>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</si>
  <si>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</si>
  <si>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</si>
  <si>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</si>
  <si>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</si>
  <si>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</si>
  <si>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</si>
  <si>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</si>
  <si>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</si>
  <si>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</si>
  <si>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</si>
  <si>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</si>
  <si>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</si>
  <si>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</si>
  <si>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</si>
  <si>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</si>
  <si>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</si>
  <si>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</si>
  <si>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</si>
  <si>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</si>
  <si>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</si>
  <si>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</si>
  <si>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</si>
  <si>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</si>
  <si>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</si>
  <si>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</si>
  <si>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</si>
  <si>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</si>
  <si>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</si>
  <si>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</si>
  <si>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</si>
  <si>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</si>
  <si>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</si>
  <si>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</si>
  <si>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</si>
  <si>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</si>
  <si>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</si>
  <si>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</si>
  <si>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</si>
  <si>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</si>
  <si>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</si>
  <si>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</si>
  <si>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</si>
  <si>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</si>
  <si>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</si>
  <si>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</si>
  <si>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</si>
  <si>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</si>
  <si>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</si>
  <si>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</si>
  <si>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</si>
  <si>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</si>
  <si>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</si>
  <si>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</si>
  <si>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</si>
  <si>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</si>
  <si>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</si>
  <si>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</si>
  <si>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</si>
  <si>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</si>
  <si>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</si>
  <si>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</si>
  <si>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</si>
  <si>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</si>
  <si>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</si>
  <si>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</si>
  <si>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</si>
  <si>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</si>
  <si>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</si>
  <si>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</si>
  <si>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</si>
  <si>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</si>
  <si>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</si>
  <si>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</si>
  <si>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</si>
  <si>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</si>
  <si>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</si>
  <si>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</si>
  <si>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</si>
  <si>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</si>
  <si>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</si>
  <si>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</si>
  <si>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</si>
  <si>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</si>
  <si>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</si>
  <si>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</si>
  <si>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</si>
  <si>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</si>
  <si>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</si>
  <si>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</si>
  <si>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</si>
  <si>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</si>
  <si>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</si>
  <si>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</si>
  <si>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</si>
  <si>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</si>
  <si>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</si>
  <si>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</si>
  <si>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</si>
  <si>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</si>
  <si>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</si>
  <si>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</si>
  <si>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</si>
  <si>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</si>
  <si>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</si>
  <si>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</si>
  <si>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</si>
  <si>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</si>
  <si>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</si>
  <si>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</si>
  <si>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</si>
  <si>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</si>
  <si>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</si>
  <si>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</si>
  <si>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</si>
  <si>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</si>
  <si>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</si>
  <si>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</si>
  <si>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</si>
  <si>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</si>
  <si>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</si>
  <si>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</si>
  <si>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</si>
  <si>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</si>
  <si>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</si>
  <si>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</si>
  <si>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</si>
  <si>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</si>
  <si>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</si>
  <si>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</si>
  <si>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</si>
  <si>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</si>
  <si>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</si>
  <si>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</si>
  <si>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</si>
  <si>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</si>
  <si>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</si>
  <si>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</si>
  <si>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</si>
  <si>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</si>
  <si>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</si>
  <si>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</si>
  <si>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</si>
  <si>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</si>
  <si>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</si>
  <si>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</si>
  <si>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</si>
  <si>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</si>
  <si>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</si>
  <si>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</si>
  <si>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</si>
  <si>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</si>
  <si>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</si>
  <si>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</si>
  <si>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</si>
  <si>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</si>
  <si>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</si>
  <si>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</si>
  <si>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</si>
  <si>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</si>
  <si>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</si>
  <si>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</si>
  <si>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</si>
  <si>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</si>
  <si>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</si>
  <si>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</si>
  <si>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</si>
  <si>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</si>
  <si>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</si>
  <si>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</si>
  <si>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</si>
  <si>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</si>
  <si>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</si>
  <si>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</si>
  <si>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</si>
  <si>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</si>
  <si>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</si>
  <si>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</si>
  <si>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</si>
  <si>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</si>
  <si>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</si>
  <si>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</si>
  <si>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</si>
  <si>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</si>
  <si>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</si>
  <si>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</si>
  <si>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</si>
  <si>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</si>
  <si>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</si>
  <si>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</si>
  <si>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</si>
  <si>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</si>
  <si>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</si>
  <si>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</si>
  <si>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</si>
  <si>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</si>
  <si>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</si>
  <si>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</si>
  <si>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</si>
  <si>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</si>
  <si>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</si>
  <si>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</si>
  <si>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</si>
  <si>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</si>
  <si>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</si>
  <si>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</si>
  <si>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</si>
  <si>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</si>
  <si>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</si>
  <si>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</si>
  <si>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</si>
  <si>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</si>
  <si>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</si>
  <si>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</si>
  <si>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</si>
  <si>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</si>
  <si>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</si>
  <si>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</si>
  <si>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</si>
  <si>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</si>
  <si>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</si>
  <si>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</si>
  <si>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</si>
  <si>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</si>
  <si>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</si>
  <si>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</si>
  <si>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</si>
  <si>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</si>
  <si>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</si>
  <si>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</si>
  <si>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</si>
  <si>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</si>
  <si>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</si>
  <si>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</si>
  <si>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</si>
  <si>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</si>
  <si>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</si>
  <si>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</si>
  <si>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</si>
  <si>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</si>
  <si>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</si>
  <si>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</si>
  <si>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</si>
  <si>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</si>
  <si>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</si>
  <si>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</si>
  <si>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</si>
  <si>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</si>
  <si>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</si>
  <si>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</si>
  <si>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</si>
  <si>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</si>
  <si>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</si>
  <si>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</si>
  <si>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</si>
  <si>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</si>
  <si>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</si>
  <si>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</si>
  <si>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</si>
  <si>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</si>
  <si>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</si>
  <si>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</si>
  <si>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</si>
  <si>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</si>
  <si>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</si>
  <si>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</si>
  <si>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</si>
  <si>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</si>
  <si>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</si>
  <si>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</si>
  <si>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</si>
  <si>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</si>
  <si>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</si>
  <si>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</si>
  <si>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</si>
  <si>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</si>
  <si>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</si>
  <si>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</si>
  <si>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</si>
  <si>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</si>
  <si>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</si>
  <si>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</si>
  <si>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</si>
  <si>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</si>
  <si>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</si>
  <si>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</si>
  <si>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</si>
  <si>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</si>
  <si>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</si>
  <si>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</si>
  <si>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</si>
  <si>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</si>
  <si>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</si>
  <si>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</si>
  <si>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</si>
  <si>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</si>
  <si>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</si>
  <si>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</si>
  <si>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</si>
  <si>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</si>
  <si>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</si>
  <si>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</si>
  <si>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</si>
  <si>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</si>
  <si>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</si>
  <si>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</si>
  <si>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</si>
  <si>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</si>
  <si>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</si>
  <si>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</si>
  <si>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</si>
  <si>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</si>
  <si>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</si>
  <si>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</si>
  <si>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</si>
  <si>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</si>
  <si>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</si>
  <si>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</si>
  <si>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</si>
  <si>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</si>
  <si>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</si>
  <si>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</si>
  <si>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</si>
  <si>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</si>
  <si>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</si>
  <si>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</si>
  <si>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</si>
  <si>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</si>
  <si>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</si>
  <si>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</si>
  <si>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</si>
  <si>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</si>
  <si>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</si>
  <si>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</si>
  <si>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</si>
  <si>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</si>
  <si>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</si>
  <si>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</si>
  <si>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</si>
  <si>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</si>
  <si>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</si>
  <si>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</si>
  <si>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</si>
  <si>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</si>
  <si>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</si>
  <si>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</si>
  <si>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</si>
  <si>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</si>
  <si>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</si>
  <si>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</si>
  <si>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</si>
  <si>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</si>
  <si>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</si>
  <si>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</si>
  <si>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</si>
  <si>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</si>
  <si>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</si>
  <si>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</si>
  <si>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</si>
  <si>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</si>
  <si>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</si>
  <si>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</si>
  <si>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</si>
  <si>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</si>
  <si>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</si>
  <si>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</si>
  <si>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</si>
  <si>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</si>
  <si>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</si>
  <si>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</si>
  <si>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</si>
  <si>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</si>
  <si>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</si>
  <si>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</si>
  <si>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</si>
  <si>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</si>
  <si>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</si>
  <si>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</si>
  <si>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</si>
  <si>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</si>
  <si>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</si>
  <si>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</si>
  <si>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</si>
  <si>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</si>
  <si>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</si>
  <si>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</si>
  <si>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</si>
  <si>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</si>
  <si>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</si>
  <si>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</si>
  <si>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</si>
  <si>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</si>
  <si>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</si>
  <si>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</si>
  <si>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</si>
  <si>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</si>
  <si>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</si>
  <si>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</si>
  <si>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</si>
  <si>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</si>
  <si>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</si>
  <si>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</si>
  <si>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</si>
  <si>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</si>
  <si>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</si>
  <si>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</si>
  <si>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</si>
  <si>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</si>
  <si>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</si>
  <si>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</si>
  <si>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</si>
  <si>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</si>
  <si>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</si>
  <si>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</si>
  <si>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</si>
  <si>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</si>
  <si>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</si>
  <si>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</si>
  <si>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</si>
  <si>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</si>
  <si>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</si>
  <si>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</si>
  <si>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</si>
  <si>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</si>
  <si>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</si>
  <si>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</si>
  <si>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</si>
  <si>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</si>
  <si>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</si>
  <si>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</si>
  <si>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</si>
  <si>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</si>
  <si>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</si>
  <si>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</si>
  <si>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</si>
  <si>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</si>
  <si>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</si>
  <si>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</si>
  <si>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</si>
  <si>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</si>
  <si>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</si>
  <si>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</si>
  <si>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</si>
  <si>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</si>
  <si>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</si>
  <si>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</si>
  <si>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</si>
  <si>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</si>
  <si>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</si>
  <si>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</si>
  <si>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</si>
  <si>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</si>
  <si>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</si>
  <si>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</si>
  <si>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</si>
  <si>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</si>
  <si>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</si>
  <si>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</si>
  <si>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</si>
  <si>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</si>
  <si>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</si>
  <si>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</si>
  <si>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</si>
  <si>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</si>
  <si>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</si>
  <si>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</si>
  <si>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</si>
  <si>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</si>
  <si>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</si>
  <si>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</si>
  <si>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</si>
  <si>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</si>
  <si>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</si>
  <si>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</si>
  <si>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</si>
  <si>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</si>
  <si>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</si>
  <si>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</si>
  <si>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</si>
  <si>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</si>
  <si>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</si>
  <si>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</si>
  <si>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</si>
  <si>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</si>
  <si>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</si>
  <si>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</si>
  <si>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</si>
  <si>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</si>
  <si>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</si>
  <si>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</si>
  <si>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</si>
  <si>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</si>
  <si>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</si>
  <si>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</si>
  <si>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</si>
  <si>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</si>
  <si>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</si>
  <si>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</si>
  <si>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</si>
  <si>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</si>
  <si>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</si>
  <si>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</si>
  <si>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</si>
  <si>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</si>
  <si>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</si>
  <si>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</si>
  <si>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</si>
  <si>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</si>
  <si>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</si>
  <si>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</si>
  <si>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</si>
  <si>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</si>
  <si>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</si>
  <si>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</si>
  <si>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</si>
  <si>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</si>
  <si>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</si>
  <si>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</si>
  <si>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</si>
  <si>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</si>
  <si>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</si>
  <si>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</si>
  <si>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</si>
  <si>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</si>
  <si>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</si>
  <si>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</si>
  <si>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</si>
  <si>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</si>
  <si>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</si>
  <si>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</si>
  <si>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</si>
  <si>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</si>
  <si>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</si>
  <si>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</si>
  <si>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</si>
  <si>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</si>
  <si>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</si>
  <si>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</si>
  <si>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</si>
  <si>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</si>
  <si>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</si>
  <si>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</si>
  <si>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</si>
  <si>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</si>
  <si>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</si>
  <si>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</si>
  <si>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</si>
  <si>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</si>
  <si>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</si>
  <si>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</si>
  <si>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</si>
  <si>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</si>
  <si>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</si>
  <si>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</si>
  <si>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</si>
  <si>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</si>
  <si>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</si>
  <si>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</si>
  <si>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</si>
  <si>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</si>
  <si>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</si>
  <si>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</si>
  <si>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</si>
  <si>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</si>
  <si>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</si>
  <si>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</si>
  <si>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</si>
  <si>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</si>
  <si>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</si>
  <si>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</si>
  <si>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</si>
  <si>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</si>
  <si>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</si>
  <si>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</si>
  <si>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</si>
  <si>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</si>
  <si>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</si>
  <si>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</si>
  <si>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</si>
  <si>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</si>
  <si>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</si>
  <si>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</si>
  <si>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</si>
  <si>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</si>
  <si>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</si>
  <si>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</si>
  <si>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</si>
  <si>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</si>
  <si>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</si>
  <si>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</si>
  <si>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</si>
  <si>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</si>
  <si>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</si>
  <si>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</si>
  <si>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</si>
  <si>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</si>
  <si>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</si>
  <si>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</si>
  <si>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</si>
  <si>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</si>
  <si>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</si>
  <si>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</si>
  <si>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</si>
  <si>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</si>
  <si>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</si>
  <si>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</si>
  <si>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</si>
  <si>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</si>
  <si>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</si>
  <si>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</si>
  <si>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</si>
  <si>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</si>
  <si>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</si>
  <si>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</si>
  <si>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</si>
  <si>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</si>
  <si>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</si>
  <si>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</si>
  <si>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</si>
  <si>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</si>
  <si>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</si>
  <si>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</si>
  <si>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</si>
  <si>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</si>
  <si>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</si>
  <si>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</si>
  <si>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</si>
  <si>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</si>
  <si>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</si>
  <si>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</si>
  <si>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</si>
  <si>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</si>
  <si>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</si>
  <si>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</si>
  <si>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</si>
  <si>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</si>
  <si>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</si>
  <si>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</si>
  <si>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</si>
  <si>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</si>
  <si>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</si>
  <si>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</si>
  <si>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</si>
  <si>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</si>
  <si>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</si>
  <si>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</si>
  <si>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</si>
  <si>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</si>
  <si>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</si>
  <si>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</si>
  <si>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</si>
  <si>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</si>
  <si>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</si>
  <si>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</si>
  <si>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</si>
  <si>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</si>
  <si>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</si>
  <si>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</si>
  <si>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</si>
  <si>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</si>
  <si>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</si>
  <si>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</si>
  <si>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</si>
  <si>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</si>
  <si>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</si>
  <si>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</si>
  <si>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</si>
  <si>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</si>
  <si>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</si>
  <si>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</si>
  <si>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</si>
  <si>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</si>
  <si>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</si>
  <si>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</si>
  <si>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</si>
  <si>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</si>
  <si>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</si>
  <si>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</si>
  <si>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</si>
  <si>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</si>
  <si>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</si>
  <si>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</si>
  <si>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</si>
  <si>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</si>
  <si>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</si>
  <si>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</si>
  <si>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</si>
  <si>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</si>
  <si>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</si>
  <si>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</si>
  <si>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</si>
  <si>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</si>
  <si>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</si>
  <si>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</si>
  <si>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</si>
  <si>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</si>
  <si>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</si>
  <si>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</si>
  <si>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</si>
  <si>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</si>
  <si>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</si>
  <si>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</si>
  <si>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</si>
  <si>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</si>
  <si>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</si>
  <si>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</si>
  <si>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</si>
  <si>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</si>
  <si>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</si>
  <si>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</si>
  <si>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</si>
  <si>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</si>
  <si>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</si>
  <si>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</si>
  <si>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</si>
  <si>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</si>
  <si>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</si>
  <si>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</si>
  <si>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</si>
  <si>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</si>
  <si>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</si>
  <si>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</si>
  <si>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</si>
  <si>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</si>
  <si>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</si>
  <si>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</si>
  <si>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</si>
  <si>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</si>
  <si>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</si>
  <si>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</si>
  <si>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</si>
  <si>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</si>
  <si>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</si>
  <si>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</si>
  <si>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</si>
  <si>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</si>
  <si>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</si>
  <si>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</si>
  <si>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</si>
  <si>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</si>
  <si>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</si>
  <si>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</si>
  <si>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</si>
  <si>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</si>
  <si>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</si>
  <si>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</si>
  <si>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</si>
  <si>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</si>
  <si>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</si>
  <si>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</si>
  <si>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</si>
  <si>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</si>
  <si>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</si>
  <si>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</si>
  <si>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</si>
  <si>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</si>
  <si>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</si>
  <si>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</si>
  <si>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</si>
  <si>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</si>
  <si>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</si>
  <si>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</si>
  <si>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</si>
  <si>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</si>
  <si>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</si>
  <si>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</si>
  <si>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</si>
  <si>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</si>
  <si>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</si>
  <si>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</si>
  <si>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</si>
  <si>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</si>
  <si>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</si>
  <si>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</si>
  <si>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</si>
  <si>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</si>
  <si>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</si>
  <si>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</si>
  <si>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</si>
  <si>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</si>
  <si>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</si>
  <si>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</si>
  <si>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</si>
  <si>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</si>
  <si>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</si>
  <si>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</si>
  <si>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</si>
  <si>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</si>
  <si>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</si>
  <si>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</si>
  <si>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</si>
  <si>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</si>
  <si>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</si>
  <si>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</si>
  <si>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</si>
  <si>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</si>
  <si>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</si>
  <si>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</si>
  <si>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</si>
  <si>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</si>
  <si>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</si>
  <si>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</si>
  <si>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</si>
  <si>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</si>
  <si>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</si>
  <si>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</si>
  <si>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</si>
  <si>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</si>
  <si>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</si>
  <si>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</si>
  <si>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</si>
  <si>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</si>
  <si>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</si>
  <si>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</si>
  <si>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</si>
  <si>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</si>
  <si>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</si>
  <si>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</si>
  <si>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</si>
  <si>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</si>
  <si>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</si>
  <si>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</si>
  <si>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</si>
  <si>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</si>
  <si>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</si>
  <si>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</si>
  <si>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</si>
  <si>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</si>
  <si>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</si>
  <si>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</si>
  <si>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</si>
  <si>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</si>
  <si>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</si>
  <si>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</si>
  <si>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</si>
  <si>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</si>
  <si>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</si>
  <si>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</si>
  <si>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</si>
  <si>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</si>
  <si>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</si>
  <si>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</si>
  <si>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</si>
  <si>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</si>
  <si>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</si>
  <si>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</si>
  <si>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</si>
  <si>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</si>
  <si>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</si>
  <si>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</si>
  <si>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</si>
  <si>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</si>
  <si>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</si>
  <si>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</si>
  <si>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</si>
  <si>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</si>
  <si>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</si>
  <si>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</si>
  <si>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</si>
  <si>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</si>
  <si>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</si>
  <si>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</si>
  <si>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</si>
  <si>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</si>
  <si>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</si>
  <si>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</si>
  <si>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</si>
  <si>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</si>
  <si>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</si>
  <si>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</si>
  <si>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</si>
  <si>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</si>
  <si>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</si>
  <si>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</si>
  <si>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</si>
  <si>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</si>
  <si>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</si>
  <si>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</si>
  <si>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</si>
  <si>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</si>
  <si>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</si>
  <si>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</si>
  <si>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</si>
  <si>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</si>
  <si>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</si>
  <si>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</si>
  <si>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</si>
  <si>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</si>
  <si>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</si>
  <si>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</si>
  <si>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</si>
  <si>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</si>
  <si>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</si>
  <si>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</si>
  <si>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</si>
  <si>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</si>
  <si>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</si>
  <si>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</si>
  <si>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</si>
  <si>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</si>
  <si>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</si>
  <si>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</si>
  <si>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</si>
  <si>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</si>
  <si>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</si>
  <si>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</si>
  <si>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</si>
  <si>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</si>
  <si>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</si>
  <si>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</si>
  <si>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</si>
  <si>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</si>
  <si>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</si>
  <si>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</si>
  <si>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</si>
  <si>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</si>
  <si>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</si>
  <si>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</si>
  <si>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</si>
  <si>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</si>
  <si>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</si>
  <si>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</si>
  <si>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</si>
  <si>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</si>
  <si>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</si>
  <si>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</si>
  <si>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</si>
  <si>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</si>
  <si>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</si>
  <si>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</si>
  <si>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</si>
  <si>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</si>
  <si>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</si>
  <si>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</si>
  <si>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</si>
  <si>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</si>
  <si>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</si>
  <si>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</si>
  <si>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</si>
  <si>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</si>
  <si>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</si>
  <si>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</si>
  <si>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</si>
  <si>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</si>
  <si>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</si>
  <si>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</si>
  <si>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</si>
  <si>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</si>
  <si>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</si>
  <si>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</si>
  <si>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</si>
  <si>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</si>
  <si>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</si>
  <si>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</si>
  <si>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</si>
  <si>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</si>
  <si>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</si>
  <si>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</si>
  <si>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</si>
  <si>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</si>
  <si>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</si>
  <si>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</si>
  <si>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</si>
  <si>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</si>
  <si>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</si>
  <si>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</si>
  <si>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</si>
  <si>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</si>
  <si>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</si>
  <si>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</si>
  <si>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</si>
  <si>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</si>
  <si>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</si>
  <si>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</si>
  <si>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</si>
  <si>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</si>
  <si>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</si>
  <si>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</si>
  <si>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</si>
  <si>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</si>
  <si>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</si>
  <si>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</si>
  <si>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</si>
  <si>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</si>
  <si>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</si>
  <si>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</si>
  <si>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</si>
  <si>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</si>
  <si>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</si>
  <si>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</si>
  <si>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</si>
  <si>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</si>
  <si>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</si>
  <si>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</si>
  <si>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</si>
  <si>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</si>
  <si>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</si>
  <si>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</si>
  <si>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</si>
  <si>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</si>
  <si>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</si>
  <si>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</si>
  <si>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</si>
  <si>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</si>
  <si>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</si>
  <si>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</si>
  <si>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</si>
  <si>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</si>
  <si>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</si>
  <si>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</si>
  <si>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</si>
  <si>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</si>
  <si>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</si>
  <si>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</si>
  <si>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</si>
  <si>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</si>
  <si>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</si>
  <si>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</si>
  <si>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</si>
  <si>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</si>
  <si>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</si>
  <si>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</si>
  <si>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</si>
  <si>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</si>
  <si>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</si>
  <si>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</si>
  <si>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</si>
  <si>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</si>
  <si>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</si>
  <si>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</si>
  <si>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</si>
  <si>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</si>
  <si>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</si>
  <si>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</si>
  <si>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</si>
  <si>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</si>
  <si>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</si>
  <si>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</si>
  <si>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</si>
  <si>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</si>
  <si>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</si>
  <si>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</si>
  <si>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</si>
  <si>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</si>
  <si>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</si>
  <si>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</si>
  <si>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</si>
  <si>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</si>
  <si>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</si>
  <si>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</si>
  <si>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</si>
  <si>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</si>
  <si>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</si>
  <si>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</si>
  <si>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</si>
  <si>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</si>
  <si>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</si>
  <si>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</si>
  <si>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</si>
  <si>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</si>
  <si>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</si>
  <si>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</si>
  <si>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</si>
  <si>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</si>
  <si>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</si>
  <si>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</si>
  <si>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</si>
  <si>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</si>
  <si>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</si>
  <si>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</si>
  <si>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</si>
  <si>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</si>
  <si>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</si>
  <si>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</si>
  <si>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</si>
  <si>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</si>
  <si>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</si>
  <si>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</si>
  <si>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</si>
  <si>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</si>
  <si>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</si>
  <si>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</si>
  <si>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</si>
  <si>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</si>
  <si>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</si>
  <si>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</si>
  <si>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</si>
  <si>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</si>
  <si>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</si>
  <si>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</si>
  <si>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</si>
  <si>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</si>
  <si>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</si>
  <si>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</si>
  <si>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</si>
  <si>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</si>
  <si>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</si>
  <si>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</si>
  <si>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</si>
  <si>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</si>
  <si>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</si>
  <si>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</si>
  <si>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</si>
  <si>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</si>
  <si>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</si>
  <si>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</si>
  <si>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</si>
  <si>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</si>
  <si>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</si>
  <si>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</si>
  <si>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</si>
  <si>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</si>
  <si>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</si>
  <si>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</si>
  <si>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</si>
  <si>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</si>
  <si>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</si>
  <si>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</si>
  <si>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</si>
  <si>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</si>
  <si>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</si>
  <si>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</si>
  <si>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</si>
  <si>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</si>
  <si>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</si>
  <si>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</si>
  <si>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</si>
  <si>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</si>
  <si>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</si>
  <si>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</si>
  <si>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</si>
  <si>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</si>
  <si>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</si>
  <si>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</si>
  <si>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</si>
  <si>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</si>
  <si>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</si>
  <si>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</si>
  <si>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</si>
  <si>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</si>
  <si>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</si>
  <si>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</si>
  <si>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</si>
  <si>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</si>
  <si>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</si>
  <si>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</si>
  <si>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</si>
  <si>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</si>
  <si>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</si>
  <si>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</si>
  <si>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</si>
  <si>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</si>
  <si>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</si>
  <si>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</si>
  <si>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</si>
  <si>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</si>
  <si>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</si>
  <si>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</si>
  <si>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</si>
  <si>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</si>
  <si>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</si>
  <si>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</si>
  <si>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</si>
  <si>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</si>
  <si>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</si>
  <si>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</si>
  <si>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</si>
  <si>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</si>
  <si>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</si>
  <si>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</si>
  <si>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</si>
  <si>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</si>
  <si>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</si>
  <si>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</si>
  <si>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</si>
  <si>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</si>
  <si>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</si>
  <si>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</si>
  <si>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</si>
  <si>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</si>
  <si>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</si>
  <si>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</si>
  <si>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</si>
  <si>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</si>
  <si>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</si>
  <si>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</si>
  <si>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</si>
  <si>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</si>
  <si>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</si>
  <si>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</si>
  <si>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</si>
  <si>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</si>
  <si>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</si>
  <si>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</si>
  <si>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</si>
  <si>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</si>
  <si>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</si>
  <si>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</si>
  <si>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</si>
  <si>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</si>
  <si>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</si>
  <si>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</si>
  <si>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</si>
  <si>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</si>
  <si>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</si>
  <si>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</si>
  <si>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</si>
  <si>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</si>
  <si>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</si>
  <si>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</si>
  <si>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</si>
  <si>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</si>
  <si>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</si>
  <si>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</si>
  <si>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</si>
  <si>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</si>
  <si>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</si>
  <si>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</si>
  <si>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</si>
  <si>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</si>
  <si>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</si>
  <si>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</si>
  <si>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</si>
  <si>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</si>
  <si>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</si>
  <si>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</si>
  <si>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</si>
  <si>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</si>
  <si>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</si>
  <si>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</si>
  <si>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</si>
  <si>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</si>
  <si>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</si>
  <si>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</si>
  <si>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</si>
  <si>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</si>
  <si>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</si>
  <si>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</si>
  <si>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</si>
  <si>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</si>
  <si>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</si>
  <si>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</si>
  <si>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</si>
  <si>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</si>
  <si>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</si>
  <si>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</si>
  <si>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</si>
  <si>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</si>
  <si>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</si>
  <si>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</si>
  <si>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</si>
  <si>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</si>
  <si>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</si>
  <si>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</si>
  <si>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</si>
  <si>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</si>
  <si>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</si>
  <si>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</si>
  <si>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</si>
  <si>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</si>
  <si>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</si>
  <si>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</si>
  <si>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</si>
  <si>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</si>
  <si>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</si>
  <si>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</si>
  <si>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</si>
  <si>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</si>
  <si>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</si>
  <si>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</si>
  <si>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</si>
  <si>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</si>
  <si>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</si>
  <si>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</si>
  <si>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</si>
  <si>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</si>
  <si>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</si>
  <si>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</si>
  <si>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</si>
  <si>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</si>
  <si>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</si>
  <si>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</si>
  <si>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</si>
  <si>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</si>
  <si>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</si>
  <si>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</si>
  <si>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</si>
  <si>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</si>
  <si>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</si>
  <si>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</si>
  <si>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</si>
  <si>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</si>
  <si>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</si>
  <si>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</si>
  <si>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</si>
  <si>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</si>
  <si>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</si>
  <si>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</si>
  <si>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</si>
  <si>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</si>
  <si>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</si>
  <si>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</si>
  <si>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</si>
  <si>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</si>
  <si>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</si>
  <si>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</si>
  <si>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</si>
  <si>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</si>
  <si>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</si>
  <si>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</si>
  <si>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</si>
  <si>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</si>
  <si>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</si>
  <si>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</si>
  <si>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</si>
  <si>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</si>
  <si>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</si>
  <si>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</si>
  <si>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</si>
  <si>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</si>
  <si>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</si>
  <si>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</si>
  <si>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</si>
  <si>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</si>
  <si>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</si>
  <si>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</si>
  <si>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</si>
  <si>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</si>
  <si>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</si>
  <si>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</si>
  <si>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</si>
  <si>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</si>
  <si>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</si>
  <si>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</si>
  <si>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</si>
  <si>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</si>
  <si>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</si>
  <si>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</si>
  <si>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</si>
  <si>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</si>
  <si>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</si>
  <si>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</si>
  <si>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</si>
  <si>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</si>
  <si>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</si>
  <si>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</si>
  <si>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</si>
  <si>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</si>
  <si>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</si>
  <si>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</si>
  <si>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</si>
  <si>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</si>
  <si>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</si>
  <si>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</si>
  <si>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</si>
  <si>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</si>
  <si>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</si>
  <si>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</si>
  <si>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</si>
  <si>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</si>
  <si>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</si>
  <si>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</si>
  <si>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</si>
  <si>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</si>
  <si>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</si>
  <si>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</si>
  <si>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</si>
  <si>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</si>
  <si>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</si>
  <si>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</si>
  <si>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</si>
  <si>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</si>
  <si>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</si>
  <si>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</si>
  <si>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</si>
  <si>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</si>
  <si>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</si>
  <si>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</si>
  <si>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</si>
  <si>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</si>
  <si>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</si>
  <si>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</si>
  <si>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</si>
  <si>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</si>
  <si>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</si>
  <si>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</si>
  <si>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</si>
  <si>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</si>
  <si>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</si>
  <si>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</si>
  <si>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</si>
  <si>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</si>
  <si>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</si>
  <si>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</si>
  <si>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</si>
  <si>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</si>
  <si>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</si>
  <si>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</si>
  <si>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</si>
  <si>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</si>
  <si>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</si>
  <si>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</si>
  <si>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</si>
  <si>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</si>
  <si>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</si>
  <si>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</si>
  <si>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</si>
  <si>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</si>
  <si>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</si>
  <si>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</si>
  <si>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</si>
  <si>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</si>
  <si>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</si>
  <si>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</si>
  <si>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</si>
  <si>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</si>
  <si>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</si>
  <si>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</si>
  <si>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</si>
  <si>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</si>
  <si>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</si>
  <si>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</si>
  <si>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</si>
  <si>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</si>
  <si>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</si>
  <si>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</si>
  <si>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</si>
  <si>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</si>
  <si>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</si>
  <si>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</si>
  <si>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</si>
  <si>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</si>
  <si>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</si>
  <si>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</si>
  <si>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</si>
  <si>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</si>
  <si>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</si>
  <si>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</si>
  <si>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</si>
  <si>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</si>
  <si>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</si>
  <si>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</si>
  <si>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</si>
  <si>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</si>
  <si>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</si>
  <si>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</si>
  <si>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</si>
  <si>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</si>
  <si>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</si>
  <si>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</si>
  <si>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</si>
  <si>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</si>
  <si>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</si>
  <si>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</si>
  <si>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</si>
  <si>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</si>
  <si>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</si>
  <si>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</si>
  <si>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</si>
  <si>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</si>
  <si>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</si>
  <si>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</si>
  <si>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</si>
  <si>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</si>
  <si>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</si>
  <si>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</si>
  <si>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</si>
  <si>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</si>
  <si>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</si>
  <si>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</si>
  <si>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</si>
  <si>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</si>
  <si>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</si>
  <si>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</si>
  <si>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</si>
  <si>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</si>
  <si>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</si>
  <si>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</si>
  <si>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</si>
  <si>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</si>
  <si>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</si>
  <si>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</si>
  <si>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</si>
  <si>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</si>
  <si>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</si>
  <si>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</si>
  <si>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</si>
  <si>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</si>
  <si>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</si>
  <si>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</si>
  <si>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</si>
  <si>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</si>
  <si>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</si>
  <si>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</si>
  <si>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</si>
  <si>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</si>
  <si>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</si>
  <si>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</si>
  <si>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</si>
  <si>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</si>
  <si>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</si>
  <si>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</si>
  <si>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</si>
  <si>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</si>
  <si>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</si>
  <si>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</si>
  <si>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</si>
  <si>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</si>
  <si>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</si>
  <si>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</si>
  <si>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</si>
  <si>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</si>
  <si>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</si>
  <si>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</si>
  <si>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</si>
  <si>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</si>
  <si>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</si>
  <si>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</si>
  <si>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</si>
  <si>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</si>
  <si>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</si>
  <si>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</si>
  <si>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</si>
  <si>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</si>
  <si>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</si>
  <si>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</si>
  <si>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</si>
  <si>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</si>
  <si>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</si>
  <si>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</si>
  <si>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</si>
  <si>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</si>
  <si>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</si>
  <si>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</si>
  <si>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</si>
  <si>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</si>
  <si>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</si>
  <si>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</si>
  <si>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</si>
  <si>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</si>
  <si>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</si>
  <si>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</si>
  <si>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</si>
  <si>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</si>
  <si>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</si>
  <si>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</si>
  <si>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</si>
  <si>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</si>
  <si>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</si>
  <si>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</si>
  <si>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</si>
  <si>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</si>
  <si>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</si>
  <si>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</si>
  <si>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</si>
  <si>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</si>
  <si>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</si>
  <si>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</si>
  <si>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</si>
  <si>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</si>
  <si>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</si>
  <si>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</si>
  <si>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</si>
  <si>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</si>
  <si>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</si>
  <si>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</si>
  <si>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</si>
  <si>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</si>
  <si>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</si>
  <si>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</si>
  <si>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</si>
  <si>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</si>
  <si>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</si>
  <si>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</si>
  <si>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</si>
  <si>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</si>
  <si>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</si>
  <si>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</si>
  <si>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</si>
  <si>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</si>
  <si>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</si>
  <si>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</si>
  <si>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</si>
  <si>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</si>
  <si>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</si>
  <si>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</si>
  <si>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</si>
  <si>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</si>
  <si>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</si>
  <si>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</si>
  <si>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</si>
  <si>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</si>
  <si>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</si>
  <si>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</si>
  <si>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</si>
  <si>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</si>
  <si>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</si>
  <si>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</si>
  <si>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</si>
  <si>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</si>
  <si>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</si>
  <si>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</si>
  <si>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</si>
  <si>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</si>
  <si>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</si>
  <si>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</si>
  <si>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</si>
  <si>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</si>
  <si>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</si>
  <si>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</si>
  <si>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</si>
  <si>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</si>
  <si>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</si>
  <si>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</si>
  <si>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</si>
  <si>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</si>
  <si>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</si>
  <si>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</si>
  <si>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</si>
  <si>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</si>
  <si>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</si>
  <si>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</si>
  <si>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</si>
  <si>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</si>
  <si>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</si>
  <si>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</si>
  <si>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</si>
  <si>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</si>
  <si>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</si>
  <si>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</si>
  <si>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</si>
  <si>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</si>
  <si>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</si>
  <si>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</si>
  <si>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</si>
  <si>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</si>
  <si>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</si>
  <si>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</si>
  <si>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</si>
  <si>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</si>
  <si>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</si>
  <si>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</si>
  <si>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</si>
  <si>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</si>
  <si>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</si>
  <si>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</si>
  <si>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</si>
  <si>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</si>
  <si>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</si>
  <si>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</si>
  <si>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</si>
  <si>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</si>
  <si>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</si>
  <si>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</si>
  <si>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</si>
  <si>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</si>
  <si>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</si>
  <si>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</si>
  <si>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</si>
  <si>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</si>
  <si>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</si>
  <si>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</si>
  <si>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</si>
  <si>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</si>
  <si>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</si>
  <si>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</si>
  <si>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</si>
  <si>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</si>
  <si>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</si>
  <si>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</si>
  <si>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</si>
  <si>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</si>
  <si>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</si>
  <si>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</si>
  <si>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</si>
  <si>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</si>
  <si>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</si>
  <si>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</si>
  <si>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</si>
  <si>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</si>
  <si>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</si>
  <si>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</si>
  <si>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</si>
  <si>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</si>
  <si>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</si>
  <si>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</si>
  <si>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</si>
  <si>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</si>
  <si>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</si>
  <si>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</si>
  <si>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</si>
  <si>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</si>
  <si>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</si>
  <si>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</si>
  <si>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</si>
  <si>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</si>
  <si>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</si>
  <si>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</si>
  <si>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</si>
  <si>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</si>
  <si>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</si>
  <si>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</si>
  <si>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</si>
  <si>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</si>
  <si>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</si>
  <si>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</si>
  <si>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</si>
  <si>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</si>
  <si>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</si>
  <si>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</si>
  <si>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</si>
  <si>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</si>
  <si>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</si>
  <si>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</si>
  <si>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</si>
  <si>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</si>
  <si>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</si>
  <si>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</si>
  <si>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</si>
  <si>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</si>
  <si>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</si>
  <si>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</si>
  <si>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</si>
  <si>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</si>
  <si>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</si>
  <si>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</si>
  <si>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</si>
  <si>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</si>
  <si>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</si>
  <si>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</si>
  <si>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</si>
  <si>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</si>
  <si>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</si>
  <si>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</si>
  <si>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</si>
  <si>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</si>
  <si>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</si>
  <si>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</si>
  <si>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</si>
  <si>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</si>
  <si>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</si>
  <si>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</si>
  <si>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</si>
  <si>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</si>
  <si>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</si>
  <si>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</si>
  <si>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</si>
  <si>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</si>
  <si>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</si>
  <si>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</si>
  <si>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</si>
  <si>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</si>
  <si>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</si>
  <si>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</si>
  <si>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</si>
  <si>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</si>
  <si>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</si>
  <si>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</si>
  <si>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</si>
  <si>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</si>
  <si>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</si>
  <si>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</si>
  <si>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</si>
  <si>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</si>
  <si>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</si>
  <si>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</si>
  <si>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</si>
  <si>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</si>
  <si>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</si>
  <si>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</si>
  <si>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</si>
  <si>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</si>
  <si>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</si>
  <si>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</si>
  <si>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</si>
  <si>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</si>
  <si>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</si>
  <si>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</si>
  <si>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</si>
  <si>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</si>
  <si>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</si>
  <si>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</si>
  <si>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</si>
  <si>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</si>
  <si>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</si>
  <si>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</si>
  <si>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</si>
  <si>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</si>
  <si>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</si>
  <si>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</si>
  <si>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</si>
  <si>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</si>
  <si>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</si>
  <si>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</si>
  <si>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</si>
  <si>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</si>
  <si>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</si>
  <si>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</si>
  <si>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</si>
  <si>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</si>
  <si>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</si>
  <si>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</si>
  <si>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</si>
  <si>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</si>
  <si>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</si>
  <si>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</si>
  <si>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</si>
  <si>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</si>
  <si>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</si>
  <si>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</si>
  <si>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</si>
  <si>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</si>
  <si>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</si>
  <si>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</si>
  <si>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</si>
  <si>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</si>
  <si>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</si>
  <si>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</si>
  <si>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</si>
  <si>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</si>
  <si>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</si>
  <si>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</si>
  <si>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</si>
  <si>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</si>
  <si>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</si>
  <si>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</si>
  <si>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</si>
  <si>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</si>
  <si>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</si>
  <si>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</si>
  <si>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</si>
  <si>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</si>
  <si>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</si>
  <si>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</si>
  <si>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</si>
  <si>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</si>
  <si>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</si>
  <si>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</si>
  <si>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</si>
  <si>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</si>
  <si>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</si>
  <si>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</si>
  <si>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</si>
  <si>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</si>
  <si>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</si>
  <si>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</si>
  <si>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</si>
  <si>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</si>
  <si>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</si>
  <si>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</si>
  <si>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</si>
  <si>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</si>
  <si>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</si>
  <si>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</si>
  <si>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</si>
  <si>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</si>
  <si>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</si>
  <si>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</si>
  <si>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</si>
  <si>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</si>
  <si>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</si>
  <si>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</si>
  <si>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</si>
  <si>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</si>
  <si>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</si>
  <si>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</si>
  <si>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</si>
  <si>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</si>
  <si>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</si>
  <si>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</si>
  <si>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</si>
  <si>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</si>
  <si>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</si>
  <si>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</si>
  <si>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</si>
  <si>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</si>
  <si>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</si>
  <si>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</si>
  <si>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</si>
  <si>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</si>
  <si>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</si>
  <si>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</si>
  <si>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</si>
  <si>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</si>
  <si>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</si>
  <si>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</si>
  <si>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</si>
  <si>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</si>
  <si>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</si>
  <si>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</si>
  <si>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</si>
  <si>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</si>
  <si>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</si>
  <si>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</si>
  <si>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</si>
  <si>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</si>
  <si>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</si>
  <si>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</si>
  <si>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</si>
  <si>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</si>
  <si>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</si>
  <si>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</si>
  <si>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</si>
  <si>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</si>
  <si>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</si>
  <si>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</si>
  <si>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</si>
  <si>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</si>
  <si>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</si>
  <si>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</si>
  <si>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</si>
  <si>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</si>
  <si>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</si>
  <si>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</si>
  <si>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</si>
  <si>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</si>
  <si>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</si>
  <si>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</si>
  <si>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</si>
  <si>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</si>
  <si>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</si>
  <si>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</si>
  <si>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</si>
  <si>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</si>
  <si>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</si>
  <si>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</si>
  <si>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</si>
  <si>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</si>
  <si>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</si>
  <si>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</si>
  <si>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</si>
  <si>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</si>
  <si>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</si>
  <si>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</si>
  <si>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</si>
  <si>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</si>
  <si>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</si>
  <si>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</si>
  <si>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</si>
  <si>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</si>
  <si>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</si>
  <si>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</si>
  <si>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</si>
  <si>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</si>
  <si>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</si>
  <si>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</si>
  <si>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</si>
  <si>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</si>
  <si>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</si>
  <si>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</si>
  <si>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</si>
  <si>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</si>
  <si>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</si>
  <si>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</si>
  <si>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</si>
  <si>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</si>
  <si>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</si>
  <si>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</si>
  <si>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</si>
  <si>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</si>
  <si>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</si>
  <si>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</si>
  <si>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</si>
  <si>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</si>
  <si>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</si>
  <si>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</si>
  <si>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</si>
  <si>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</si>
  <si>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</si>
  <si>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</si>
  <si>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</si>
  <si>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</si>
  <si>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</si>
  <si>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</si>
  <si>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</si>
  <si>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</si>
  <si>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</si>
  <si>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</si>
  <si>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</si>
  <si>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</si>
  <si>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</si>
  <si>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</si>
  <si>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</si>
  <si>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</si>
  <si>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</si>
  <si>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</si>
  <si>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</si>
  <si>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</si>
  <si>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</si>
  <si>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</si>
  <si>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</si>
  <si>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</si>
  <si>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</si>
  <si>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</si>
  <si>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</si>
  <si>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</si>
  <si>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</si>
  <si>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</si>
  <si>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</si>
  <si>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</si>
  <si>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</si>
  <si>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</si>
  <si>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</si>
  <si>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</si>
  <si>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</si>
  <si>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</si>
  <si>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</si>
  <si>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</si>
  <si>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</si>
  <si>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</si>
  <si>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</si>
  <si>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</si>
  <si>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</si>
  <si>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</si>
  <si>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</si>
  <si>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</si>
  <si>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</si>
  <si>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</si>
  <si>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</si>
  <si>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</si>
  <si>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</si>
  <si>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</si>
  <si>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</si>
  <si>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</si>
  <si>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</si>
  <si>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</si>
  <si>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</si>
  <si>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</si>
  <si>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</si>
  <si>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</si>
  <si>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</si>
  <si>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</si>
  <si>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</si>
  <si>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</si>
  <si>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</si>
  <si>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</si>
  <si>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</si>
  <si>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</si>
  <si>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</si>
  <si>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</si>
  <si>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</si>
  <si>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</si>
  <si>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</si>
  <si>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</si>
  <si>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</si>
  <si>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</si>
  <si>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</si>
  <si>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</si>
  <si>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</si>
  <si>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</si>
  <si>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</si>
  <si>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</si>
  <si>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</si>
  <si>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</si>
  <si>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</si>
  <si>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</si>
  <si>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</si>
  <si>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</si>
  <si>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</si>
  <si>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</si>
  <si>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</si>
  <si>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</si>
  <si>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</si>
  <si>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</si>
  <si>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</si>
  <si>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</si>
  <si>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</si>
  <si>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</si>
  <si>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</si>
  <si>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</si>
  <si>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</si>
  <si>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</si>
  <si>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</si>
  <si>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</si>
  <si>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</si>
  <si>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</si>
  <si>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</si>
  <si>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</si>
  <si>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</si>
  <si>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</si>
  <si>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</si>
  <si>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</si>
  <si>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</si>
  <si>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</si>
  <si>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</si>
  <si>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</si>
  <si>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</si>
  <si>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</si>
  <si>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</si>
  <si>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</si>
  <si>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</si>
  <si>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</si>
  <si>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</si>
  <si>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</si>
  <si>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</si>
  <si>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</si>
  <si>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</si>
  <si>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</si>
  <si>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</si>
  <si>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</si>
  <si>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</si>
  <si>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</si>
  <si>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</si>
  <si>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</si>
  <si>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</si>
  <si>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</si>
  <si>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</si>
  <si>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</si>
  <si>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</si>
  <si>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</si>
  <si>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</si>
  <si>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</si>
  <si>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</si>
  <si>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</si>
  <si>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</si>
  <si>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</si>
  <si>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</si>
  <si>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</si>
  <si>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</si>
  <si>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</si>
  <si>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</si>
  <si>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</si>
  <si>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</si>
  <si>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</si>
  <si>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</si>
  <si>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</si>
  <si>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</si>
  <si>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</si>
  <si>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</si>
  <si>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</si>
  <si>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</si>
  <si>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</si>
  <si>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</si>
  <si>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</si>
  <si>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</si>
  <si>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</si>
  <si>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</si>
  <si>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</si>
  <si>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</si>
  <si>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</si>
  <si>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</si>
  <si>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</si>
  <si>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</si>
  <si>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</si>
  <si>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</si>
  <si>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</si>
  <si>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</si>
  <si>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</si>
  <si>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</si>
  <si>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</si>
  <si>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</si>
  <si>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</si>
  <si>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</si>
  <si>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</si>
  <si>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</si>
  <si>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</si>
  <si>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</si>
  <si>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</si>
  <si>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</si>
  <si>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</si>
  <si>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</si>
  <si>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</si>
  <si>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</si>
  <si>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</si>
  <si>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</si>
  <si>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</si>
  <si>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</si>
  <si>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</si>
  <si>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</si>
  <si>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</si>
  <si>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</si>
  <si>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</si>
  <si>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</si>
  <si>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</si>
  <si>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</si>
  <si>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</si>
  <si>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</si>
  <si>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</si>
  <si>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</si>
  <si>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</si>
  <si>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</si>
  <si>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</si>
  <si>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</si>
  <si>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</si>
  <si>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</si>
  <si>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</si>
  <si>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</si>
  <si>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</si>
  <si>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</si>
  <si>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</si>
  <si>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</si>
  <si>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</si>
  <si>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</si>
  <si>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</si>
  <si>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</si>
  <si>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</si>
  <si>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</si>
  <si>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</si>
  <si>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</si>
  <si>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</si>
  <si>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</si>
  <si>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</si>
  <si>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</si>
  <si>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</si>
  <si>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</si>
  <si>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</si>
  <si>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</si>
  <si>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</si>
  <si>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</si>
  <si>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</si>
  <si>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</si>
  <si>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</si>
  <si>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</si>
  <si>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</si>
  <si>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</si>
  <si>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</si>
  <si>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</si>
  <si>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</si>
  <si>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</si>
  <si>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</si>
  <si>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</si>
  <si>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</si>
  <si>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</si>
  <si>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</si>
  <si>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</si>
  <si>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</si>
  <si>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</si>
  <si>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</si>
  <si>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</si>
  <si>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</si>
  <si>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</si>
  <si>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</si>
  <si>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</si>
  <si>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</si>
  <si>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</si>
  <si>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</si>
  <si>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</si>
  <si>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</si>
  <si>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</si>
  <si>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</si>
  <si>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</si>
  <si>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</si>
  <si>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</si>
  <si>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</si>
  <si>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</si>
  <si>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</si>
  <si>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</si>
  <si>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</si>
  <si>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</si>
  <si>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</si>
  <si>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</si>
  <si>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</si>
  <si>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</si>
  <si>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</si>
  <si>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</si>
  <si>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</si>
  <si>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</si>
  <si>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</si>
  <si>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</si>
  <si>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</si>
  <si>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</si>
  <si>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</si>
  <si>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</si>
  <si>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</si>
  <si>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</si>
  <si>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</si>
  <si>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</si>
  <si>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</si>
  <si>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</si>
  <si>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</si>
  <si>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</si>
  <si>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</si>
  <si>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</si>
  <si>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</si>
  <si>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</si>
  <si>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</si>
  <si>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</si>
  <si>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</si>
  <si>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</si>
  <si>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</si>
  <si>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</si>
  <si>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</si>
  <si>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</si>
  <si>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</si>
  <si>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</si>
  <si>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</si>
  <si>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</si>
  <si>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</si>
  <si>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</si>
  <si>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</si>
  <si>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</si>
  <si>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</si>
  <si>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</si>
  <si>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</si>
  <si>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</si>
  <si>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</si>
  <si>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</si>
  <si>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</si>
  <si>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</si>
  <si>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</si>
  <si>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</si>
  <si>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</si>
  <si>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</si>
  <si>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</si>
  <si>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</si>
  <si>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</si>
  <si>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</si>
  <si>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</si>
  <si>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</si>
  <si>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</si>
  <si>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</si>
  <si>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</si>
  <si>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</si>
  <si>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</si>
  <si>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</si>
  <si>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</si>
  <si>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</si>
  <si>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</si>
  <si>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</si>
  <si>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</si>
  <si>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</si>
  <si>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</si>
  <si>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</si>
  <si>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</si>
  <si>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</si>
  <si>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</si>
  <si>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</si>
  <si>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</si>
  <si>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</si>
  <si>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</si>
  <si>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</si>
  <si>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</si>
  <si>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</si>
  <si>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</si>
  <si>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</si>
  <si>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</si>
  <si>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</si>
  <si>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</si>
  <si>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</si>
  <si>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</si>
  <si>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</si>
  <si>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</si>
  <si>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</si>
  <si>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</si>
  <si>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</si>
  <si>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</si>
  <si>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</si>
  <si>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</si>
  <si>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</si>
  <si>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</si>
  <si>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</si>
  <si>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</si>
  <si>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</si>
  <si>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</si>
  <si>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</si>
  <si>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</si>
  <si>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</si>
  <si>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</si>
  <si>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</si>
  <si>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</si>
  <si>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</si>
  <si>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</si>
  <si>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</si>
  <si>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</si>
  <si>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</si>
  <si>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</si>
  <si>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</si>
  <si>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</si>
  <si>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</si>
  <si>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</si>
  <si>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</si>
  <si>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</si>
  <si>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</si>
  <si>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</si>
  <si>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</si>
  <si>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</si>
  <si>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</si>
  <si>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</si>
  <si>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</si>
  <si>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</si>
  <si>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</si>
  <si>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</si>
  <si>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</si>
  <si>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</si>
  <si>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</si>
  <si>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</si>
  <si>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</si>
  <si>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</si>
  <si>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</si>
  <si>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</si>
  <si>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</si>
  <si>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</si>
  <si>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</si>
  <si>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</si>
  <si>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</si>
  <si>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</si>
  <si>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</si>
  <si>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</si>
  <si>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</si>
  <si>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</si>
  <si>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</si>
  <si>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</si>
  <si>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</si>
  <si>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</si>
  <si>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</si>
  <si>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</si>
  <si>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</si>
  <si>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</si>
  <si>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</si>
  <si>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</si>
  <si>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</si>
  <si>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</si>
  <si>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</si>
  <si>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</si>
  <si>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</si>
  <si>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</si>
  <si>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</si>
  <si>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</si>
  <si>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</si>
  <si>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</si>
  <si>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</si>
  <si>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</si>
  <si>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</si>
  <si>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</si>
  <si>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</si>
  <si>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</si>
  <si>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</si>
  <si>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</si>
  <si>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</si>
  <si>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</si>
  <si>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</si>
  <si>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</si>
  <si>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</si>
  <si>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</si>
  <si>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</si>
  <si>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</si>
  <si>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</si>
  <si>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</si>
  <si>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</si>
  <si>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</si>
  <si>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</si>
  <si>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</si>
  <si>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</si>
  <si>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</si>
  <si>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</si>
  <si>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</si>
  <si>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</si>
  <si>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</si>
  <si>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</si>
  <si>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</si>
  <si>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</si>
  <si>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</si>
  <si>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</si>
  <si>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</si>
  <si>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</si>
  <si>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</si>
  <si>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</si>
  <si>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</si>
  <si>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</si>
  <si>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</si>
  <si>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</si>
  <si>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</si>
  <si>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</si>
  <si>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</si>
  <si>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</si>
  <si>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</si>
  <si>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</si>
  <si>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</si>
  <si>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</si>
  <si>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</si>
  <si>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</si>
  <si>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</si>
  <si>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</si>
  <si>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</si>
  <si>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</si>
  <si>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</si>
  <si>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</si>
  <si>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</si>
  <si>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</si>
  <si>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</si>
  <si>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</si>
  <si>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</si>
  <si>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</si>
  <si>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</si>
  <si>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</si>
  <si>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</si>
  <si>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</si>
  <si>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</si>
  <si>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</si>
  <si>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</si>
  <si>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</si>
  <si>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</si>
  <si>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</si>
  <si>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</si>
  <si>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</si>
  <si>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</si>
  <si>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</si>
  <si>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</si>
  <si>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</si>
  <si>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</si>
  <si>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</si>
  <si>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</si>
  <si>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</si>
  <si>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</si>
  <si>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</si>
  <si>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</si>
  <si>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</si>
  <si>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</si>
  <si>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</si>
  <si>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</si>
  <si>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</si>
  <si>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</si>
  <si>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</si>
  <si>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</si>
  <si>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</si>
  <si>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</si>
  <si>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</si>
  <si>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</si>
  <si>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</si>
  <si>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</si>
  <si>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</si>
  <si>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</si>
  <si>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</si>
  <si>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</si>
  <si>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</si>
  <si>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</si>
  <si>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</si>
  <si>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</si>
  <si>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</si>
  <si>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</si>
  <si>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</si>
  <si>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</si>
  <si>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</si>
  <si>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</si>
  <si>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</si>
  <si>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</si>
  <si>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</si>
  <si>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</si>
  <si>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</si>
  <si>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</si>
  <si>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</si>
  <si>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</si>
  <si>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</si>
  <si>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</si>
  <si>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</si>
  <si>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</si>
  <si>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</si>
  <si>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</si>
  <si>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</si>
  <si>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</si>
  <si>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</si>
  <si>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</si>
  <si>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</si>
  <si>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</si>
  <si>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</si>
  <si>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</si>
  <si>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</si>
  <si>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</si>
  <si>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</si>
  <si>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</si>
  <si>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</si>
  <si>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</si>
  <si>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</si>
  <si>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</si>
  <si>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</si>
  <si>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</si>
  <si>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</si>
  <si>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</si>
  <si>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</si>
  <si>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</si>
  <si>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</si>
  <si>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</si>
  <si>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</si>
  <si>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</si>
  <si>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</si>
  <si>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</si>
  <si>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</si>
  <si>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</si>
  <si>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</si>
  <si>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</si>
  <si>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</si>
  <si>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</si>
  <si>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</si>
  <si>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</si>
  <si>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</si>
  <si>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</si>
  <si>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</si>
  <si>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</si>
  <si>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</si>
  <si>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</si>
  <si>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</si>
  <si>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</si>
  <si>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</si>
  <si>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</si>
  <si>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</si>
  <si>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</si>
  <si>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</si>
  <si>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</si>
  <si>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</si>
  <si>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</si>
  <si>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</si>
  <si>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</si>
  <si>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</si>
  <si>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</si>
  <si>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</si>
  <si>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</si>
  <si>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</si>
  <si>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</si>
  <si>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</si>
  <si>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</si>
  <si>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</si>
  <si>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</si>
  <si>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</si>
  <si>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</si>
  <si>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</si>
  <si>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</si>
  <si>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</si>
  <si>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</si>
  <si>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</si>
  <si>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</si>
  <si>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</si>
  <si>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</si>
  <si>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</si>
  <si>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</si>
  <si>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</si>
  <si>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</si>
  <si>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</si>
  <si>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</si>
  <si>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</si>
  <si>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</si>
  <si>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</si>
  <si>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</si>
  <si>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</si>
  <si>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</si>
  <si>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</si>
  <si>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</si>
  <si>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</si>
  <si>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</si>
  <si>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</si>
  <si>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</si>
  <si>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</si>
  <si>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</si>
  <si>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</si>
  <si>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</si>
  <si>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</si>
  <si>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</si>
  <si>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</si>
  <si>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</si>
  <si>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</si>
  <si>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</si>
  <si>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</si>
  <si>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</si>
  <si>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</si>
  <si>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</si>
  <si>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</si>
  <si>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</si>
  <si>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</si>
  <si>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</si>
  <si>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</si>
  <si>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</si>
  <si>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</si>
  <si>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</si>
  <si>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</si>
  <si>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</si>
  <si>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</si>
  <si>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</si>
  <si>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</si>
  <si>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</si>
  <si>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</si>
  <si>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</si>
  <si>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</si>
  <si>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</si>
  <si>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</si>
  <si>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</si>
  <si>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</si>
  <si>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</si>
  <si>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</si>
  <si>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</si>
  <si>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</si>
  <si>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</si>
  <si>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</si>
  <si>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</si>
  <si>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</si>
  <si>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</si>
  <si>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</si>
  <si>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</si>
  <si>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</si>
  <si>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</si>
  <si>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</si>
  <si>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</si>
  <si>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</si>
  <si>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</si>
  <si>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</si>
  <si>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</si>
  <si>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</si>
  <si>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</si>
  <si>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</si>
  <si>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</si>
  <si>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</si>
  <si>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</si>
  <si>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</si>
  <si>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</si>
  <si>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</si>
  <si>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</si>
  <si>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</si>
  <si>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</si>
  <si>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</si>
  <si>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</si>
  <si>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</si>
  <si>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</si>
  <si>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</si>
  <si>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</si>
  <si>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</si>
  <si>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</si>
  <si>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</si>
  <si>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</si>
  <si>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</si>
  <si>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</si>
  <si>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</si>
  <si>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</si>
  <si>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</si>
  <si>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</si>
  <si>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</si>
  <si>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</si>
  <si>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</si>
  <si>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</si>
  <si>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</si>
  <si>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</si>
  <si>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</si>
  <si>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</si>
  <si>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</si>
  <si>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</si>
  <si>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</si>
  <si>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</si>
  <si>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</si>
  <si>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</si>
  <si>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</si>
  <si>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</si>
  <si>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</si>
  <si>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</si>
  <si>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</si>
  <si>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</si>
  <si>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</si>
  <si>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</si>
  <si>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</si>
  <si>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</si>
  <si>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</si>
  <si>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</si>
  <si>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</si>
  <si>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</si>
  <si>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</si>
  <si>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</si>
  <si>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</si>
  <si>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</si>
  <si>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</si>
  <si>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</si>
  <si>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</si>
  <si>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</si>
  <si>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</si>
  <si>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</si>
  <si>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</si>
  <si>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</si>
  <si>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</si>
  <si>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</si>
  <si>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</si>
  <si>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</si>
  <si>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</si>
  <si>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</si>
  <si>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</si>
  <si>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</si>
  <si>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</si>
  <si>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</si>
  <si>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</si>
  <si>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</si>
  <si>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</si>
  <si>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</si>
  <si>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</si>
  <si>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</si>
  <si>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</si>
  <si>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</si>
  <si>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</si>
  <si>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</si>
  <si>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</si>
  <si>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</si>
  <si>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</si>
  <si>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</si>
  <si>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</si>
  <si>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</si>
  <si>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</si>
  <si>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</si>
  <si>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</si>
  <si>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</si>
  <si>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</si>
  <si>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</si>
  <si>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</si>
  <si>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</si>
  <si>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</si>
  <si>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</si>
  <si>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</si>
  <si>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</si>
  <si>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</si>
  <si>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</si>
  <si>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</si>
  <si>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</si>
  <si>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</si>
  <si>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</si>
  <si>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</si>
  <si>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</si>
  <si>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</si>
  <si>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</si>
  <si>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</si>
  <si>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</si>
  <si>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</si>
  <si>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</si>
  <si>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</si>
  <si>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</si>
  <si>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</si>
  <si>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</si>
  <si>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</si>
  <si>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</si>
  <si>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</si>
  <si>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</si>
  <si>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</si>
  <si>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</si>
  <si>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</si>
  <si>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</si>
  <si>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</si>
  <si>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</si>
  <si>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</si>
  <si>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</si>
  <si>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</si>
  <si>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</si>
  <si>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</si>
  <si>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</si>
  <si>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</si>
  <si>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</si>
  <si>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</si>
  <si>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</si>
  <si>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</si>
  <si>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</si>
  <si>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</si>
  <si>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</si>
  <si>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</si>
  <si>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</si>
  <si>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</si>
  <si>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</si>
  <si>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</si>
  <si>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</si>
  <si>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</si>
  <si>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</si>
  <si>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</si>
  <si>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</si>
  <si>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</si>
  <si>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</si>
  <si>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</si>
  <si>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</si>
  <si>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</si>
  <si>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</si>
  <si>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</si>
  <si>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</si>
  <si>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</si>
  <si>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</si>
  <si>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</si>
  <si>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</si>
  <si>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</si>
  <si>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</si>
  <si>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</si>
  <si>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</si>
  <si>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</si>
  <si>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</si>
  <si>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</si>
  <si>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</si>
  <si>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</si>
  <si>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</si>
  <si>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</si>
  <si>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</si>
  <si>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</si>
  <si>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</si>
  <si>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</si>
  <si>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</si>
  <si>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</si>
  <si>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</si>
  <si>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</si>
  <si>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</si>
  <si>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</si>
  <si>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</si>
  <si>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</si>
  <si>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</si>
  <si>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</si>
  <si>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</si>
  <si>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</si>
  <si>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</si>
  <si>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</si>
  <si>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</si>
  <si>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</si>
  <si>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</si>
  <si>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</si>
  <si>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</si>
  <si>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</si>
  <si>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</si>
  <si>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</si>
  <si>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</si>
  <si>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</si>
  <si>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</si>
  <si>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</si>
  <si>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</si>
  <si>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</si>
  <si>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</si>
  <si>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</si>
  <si>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</si>
  <si>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</si>
  <si>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</si>
  <si>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</si>
  <si>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</si>
  <si>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</si>
  <si>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</si>
  <si>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</si>
  <si>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</si>
  <si>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</si>
  <si>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</si>
  <si>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</si>
  <si>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</si>
  <si>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</si>
  <si>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</si>
  <si>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</si>
  <si>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</si>
  <si>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</si>
  <si>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</si>
  <si>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</si>
  <si>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</si>
  <si>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</si>
  <si>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</si>
  <si>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</si>
  <si>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</si>
  <si>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</si>
  <si>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</si>
  <si>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</si>
  <si>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</si>
  <si>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</si>
  <si>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</si>
  <si>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</si>
  <si>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</si>
  <si>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</si>
  <si>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</si>
  <si>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</si>
  <si>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</si>
  <si>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</si>
  <si>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</si>
  <si>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</si>
  <si>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</si>
  <si>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</si>
  <si>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</si>
  <si>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</si>
  <si>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</si>
  <si>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</si>
  <si>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</si>
  <si>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</si>
  <si>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</si>
  <si>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</si>
  <si>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</si>
  <si>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</si>
  <si>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</si>
  <si>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</si>
  <si>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</si>
  <si>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</si>
  <si>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</si>
  <si>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</si>
  <si>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</si>
  <si>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</si>
  <si>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</si>
  <si>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</si>
  <si>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</si>
  <si>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</si>
  <si>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</si>
  <si>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</si>
  <si>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</si>
  <si>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</si>
  <si>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</si>
  <si>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</si>
  <si>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</si>
  <si>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</si>
  <si>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</si>
  <si>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</si>
  <si>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</si>
  <si>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</si>
  <si>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</si>
  <si>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</si>
  <si>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</si>
  <si>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</si>
  <si>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</si>
  <si>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</si>
  <si>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</si>
  <si>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</si>
  <si>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</si>
  <si>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</si>
  <si>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</si>
  <si>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</si>
  <si>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</si>
  <si>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</si>
  <si>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</si>
  <si>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</si>
  <si>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</si>
  <si>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</si>
  <si>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</si>
  <si>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</si>
  <si>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</si>
  <si>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</si>
  <si>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</si>
  <si>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</si>
  <si>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</si>
  <si>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</si>
  <si>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</si>
  <si>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</si>
  <si>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</si>
  <si>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</si>
  <si>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</si>
  <si>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</si>
  <si>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</si>
  <si>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</si>
  <si>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</si>
  <si>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</si>
  <si>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</si>
  <si>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</si>
  <si>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</si>
  <si>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</si>
  <si>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</si>
  <si>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</si>
  <si>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</si>
  <si>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</si>
  <si>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</si>
  <si>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</si>
  <si>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</si>
  <si>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</si>
  <si>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</si>
  <si>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</si>
  <si>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</si>
  <si>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</si>
  <si>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</si>
  <si>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</si>
  <si>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</si>
  <si>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</si>
  <si>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</si>
  <si>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</si>
  <si>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</si>
  <si>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</si>
  <si>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</si>
  <si>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</si>
  <si>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</si>
  <si>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</si>
  <si>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</si>
  <si>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</si>
  <si>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</si>
  <si>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</si>
  <si>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</si>
  <si>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</si>
  <si>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</si>
  <si>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</si>
  <si>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</si>
  <si>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</si>
  <si>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</si>
  <si>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</si>
  <si>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</si>
  <si>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</si>
  <si>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</si>
  <si>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</si>
  <si>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</si>
  <si>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</si>
  <si>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</si>
  <si>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</si>
  <si>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</si>
  <si>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</si>
  <si>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</si>
  <si>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</si>
  <si>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</si>
  <si>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</si>
  <si>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</si>
  <si>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</si>
  <si>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</si>
  <si>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</si>
  <si>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</si>
  <si>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</si>
  <si>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</si>
  <si>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</si>
  <si>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</si>
  <si>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</si>
  <si>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</si>
  <si>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</si>
  <si>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</si>
  <si>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</si>
  <si>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</si>
  <si>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</si>
  <si>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</si>
  <si>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</si>
  <si>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</si>
  <si>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</si>
  <si>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</si>
  <si>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</si>
  <si>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</si>
  <si>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</si>
  <si>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</si>
  <si>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</si>
  <si>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</si>
  <si>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</si>
  <si>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</si>
  <si>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</si>
  <si>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</si>
  <si>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</si>
  <si>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</si>
  <si>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</si>
  <si>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</si>
  <si>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</si>
  <si>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</si>
  <si>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</si>
  <si>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</si>
  <si>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</si>
  <si>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</si>
  <si>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</si>
  <si>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</si>
  <si>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</si>
  <si>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</si>
  <si>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</si>
  <si>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</si>
  <si>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</si>
  <si>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</si>
  <si>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</si>
  <si>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</si>
  <si>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</si>
  <si>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</si>
  <si>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</si>
  <si>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</si>
  <si>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</si>
  <si>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</si>
  <si>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</si>
  <si>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</si>
  <si>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</si>
  <si>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</si>
  <si>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</si>
  <si>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</si>
  <si>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</si>
  <si>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</si>
  <si>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</si>
  <si>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</si>
  <si>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</si>
  <si>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</si>
  <si>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</si>
  <si>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</si>
  <si>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</si>
  <si>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</si>
  <si>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</si>
  <si>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</si>
  <si>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</si>
  <si>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</si>
  <si>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</si>
  <si>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</si>
  <si>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</si>
  <si>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</si>
  <si>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</si>
  <si>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</si>
  <si>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</si>
  <si>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</si>
  <si>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</si>
  <si>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</si>
  <si>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</si>
  <si>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</si>
  <si>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</si>
  <si>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</si>
  <si>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</si>
  <si>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</si>
  <si>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</si>
  <si>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</si>
  <si>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</si>
  <si>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</si>
  <si>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</si>
  <si>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</si>
  <si>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</si>
  <si>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</si>
  <si>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</si>
  <si>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</si>
  <si>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</si>
  <si>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</si>
  <si>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</si>
  <si>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</si>
  <si>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</si>
  <si>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</si>
  <si>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</si>
  <si>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</si>
  <si>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</si>
  <si>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</si>
  <si>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</si>
  <si>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</si>
  <si>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</si>
  <si>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</si>
  <si>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</si>
  <si>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</si>
  <si>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</si>
  <si>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</si>
  <si>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</si>
  <si>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</si>
  <si>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</si>
  <si>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</si>
  <si>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</si>
  <si>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</si>
  <si>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</si>
  <si>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</si>
  <si>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</si>
  <si>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</si>
  <si>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</si>
  <si>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</si>
  <si>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</si>
  <si>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</si>
  <si>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</si>
  <si>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</si>
  <si>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</si>
  <si>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</si>
  <si>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</si>
  <si>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</si>
  <si>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</si>
  <si>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</si>
  <si>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</si>
  <si>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</si>
  <si>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</si>
  <si>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</si>
  <si>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</si>
  <si>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</si>
  <si>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</si>
  <si>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</si>
  <si>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</si>
  <si>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</si>
  <si>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</si>
  <si>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</si>
  <si>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</si>
  <si>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</si>
  <si>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</si>
  <si>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</si>
  <si>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</si>
  <si>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</si>
  <si>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</si>
  <si>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</si>
  <si>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</si>
  <si>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</si>
  <si>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</si>
  <si>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</si>
  <si>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</si>
  <si>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</si>
  <si>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</si>
  <si>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</si>
  <si>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</si>
  <si>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</si>
  <si>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</si>
  <si>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</si>
  <si>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</si>
  <si>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</si>
  <si>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</si>
  <si>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</si>
  <si>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</si>
  <si>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</si>
  <si>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</si>
  <si>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</si>
  <si>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</si>
  <si>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</si>
  <si>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</si>
  <si>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</si>
  <si>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</si>
  <si>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</si>
  <si>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</si>
  <si>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</si>
  <si>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</si>
  <si>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</si>
  <si>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</si>
  <si>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</si>
  <si>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</si>
  <si>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</si>
  <si>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</si>
  <si>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</si>
  <si>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</si>
  <si>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</si>
  <si>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</si>
  <si>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</si>
  <si>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</si>
  <si>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</si>
  <si>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</si>
  <si>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</si>
  <si>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</si>
  <si>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</si>
  <si>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</si>
  <si>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</si>
  <si>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</si>
  <si>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</si>
  <si>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</si>
  <si>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</si>
  <si>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</si>
  <si>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</si>
  <si>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</si>
  <si>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</si>
  <si>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</si>
  <si>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</si>
  <si>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</si>
  <si>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</si>
  <si>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</si>
  <si>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</si>
  <si>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</si>
  <si>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</si>
  <si>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</si>
  <si>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</si>
  <si>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</si>
  <si>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</si>
  <si>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</si>
  <si>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</si>
  <si>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</si>
  <si>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</si>
  <si>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</si>
  <si>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</si>
  <si>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</si>
  <si>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</si>
  <si>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</si>
  <si>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</si>
  <si>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</si>
  <si>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</si>
  <si>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</si>
  <si>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</si>
  <si>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</si>
  <si>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</si>
  <si>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</si>
  <si>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</si>
  <si>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</si>
  <si>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</si>
  <si>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</si>
  <si>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</si>
  <si>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</si>
  <si>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</si>
  <si>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</si>
  <si>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</si>
  <si>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</si>
  <si>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</si>
  <si>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</si>
  <si>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</si>
  <si>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</si>
  <si>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</si>
  <si>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</si>
  <si>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</si>
  <si>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</si>
  <si>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</si>
  <si>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</si>
  <si>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</si>
  <si>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</si>
  <si>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</si>
  <si>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</si>
  <si>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</si>
  <si>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</si>
  <si>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</si>
  <si>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</si>
  <si>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</si>
  <si>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</si>
  <si>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</si>
  <si>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</si>
  <si>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</si>
  <si>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</si>
  <si>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</si>
  <si>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</si>
  <si>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</si>
  <si>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</si>
  <si>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</si>
  <si>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</si>
  <si>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</si>
  <si>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</si>
  <si>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</si>
  <si>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</si>
  <si>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</si>
  <si>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</si>
  <si>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</si>
  <si>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</si>
  <si>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</si>
  <si>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</si>
  <si>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</si>
  <si>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</si>
  <si>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</si>
  <si>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</si>
  <si>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</si>
  <si>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</si>
  <si>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</si>
  <si>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</si>
  <si>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</si>
  <si>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</si>
  <si>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</si>
  <si>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</si>
  <si>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</si>
  <si>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</si>
  <si>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</si>
  <si>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</si>
  <si>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</si>
  <si>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</si>
  <si>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</si>
  <si>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</si>
  <si>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</si>
  <si>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</si>
  <si>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</si>
  <si>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</si>
  <si>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</si>
  <si>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</si>
  <si>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</si>
  <si>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</si>
  <si>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</si>
  <si>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</si>
  <si>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</si>
  <si>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</si>
  <si>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</si>
  <si>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</si>
  <si>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</si>
  <si>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</si>
  <si>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</si>
  <si>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</si>
  <si>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</si>
  <si>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</si>
  <si>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</si>
  <si>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</si>
  <si>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</si>
  <si>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</si>
  <si>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</si>
  <si>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</si>
  <si>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</si>
  <si>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</si>
  <si>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</si>
  <si>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</si>
  <si>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</si>
  <si>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</si>
  <si>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</si>
  <si>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</si>
  <si>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</si>
  <si>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</si>
  <si>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</si>
  <si>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</si>
  <si>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</si>
  <si>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</si>
  <si>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</si>
  <si>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</si>
  <si>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</si>
  <si>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</si>
  <si>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</si>
  <si>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</si>
  <si>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</si>
  <si>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</si>
  <si>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</si>
  <si>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</si>
  <si>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</si>
  <si>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</si>
  <si>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</si>
  <si>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</si>
  <si>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</si>
  <si>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</si>
  <si>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</si>
  <si>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</si>
  <si>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</si>
  <si>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</si>
  <si>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</si>
  <si>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</si>
  <si>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</si>
  <si>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</si>
  <si>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</si>
  <si>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</si>
  <si>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</si>
  <si>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</si>
  <si>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</si>
  <si>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</si>
  <si>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</si>
  <si>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</si>
  <si>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</si>
  <si>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</si>
  <si>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</si>
  <si>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</si>
  <si>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</si>
  <si>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</si>
  <si>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</si>
  <si>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</si>
  <si>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</si>
  <si>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</si>
  <si>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</si>
  <si>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</si>
  <si>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</si>
  <si>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</si>
  <si>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</si>
  <si>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</si>
  <si>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</si>
  <si>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</si>
  <si>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</si>
  <si>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</si>
  <si>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</si>
  <si>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</si>
  <si>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</si>
  <si>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</si>
  <si>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</si>
  <si>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</si>
  <si>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</si>
  <si>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</si>
  <si>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</si>
  <si>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</si>
  <si>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</si>
  <si>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</si>
  <si>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</si>
  <si>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</si>
  <si>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</si>
  <si>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</si>
  <si>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</si>
  <si>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</si>
  <si>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</si>
  <si>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</si>
  <si>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</si>
  <si>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</si>
  <si>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</si>
  <si>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</si>
  <si>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</si>
  <si>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</si>
  <si>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</si>
  <si>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</si>
  <si>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</si>
  <si>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</si>
  <si>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</si>
  <si>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</si>
  <si>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</si>
  <si>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</si>
  <si>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</si>
  <si>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</si>
  <si>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</si>
  <si>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</si>
  <si>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</si>
  <si>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</si>
  <si>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</si>
  <si>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</si>
  <si>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</si>
  <si>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</si>
  <si>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</si>
  <si>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</si>
  <si>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</si>
  <si>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</si>
  <si>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</si>
  <si>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</si>
  <si>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</si>
  <si>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</si>
  <si>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</si>
  <si>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</si>
  <si>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</si>
  <si>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</si>
  <si>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</si>
  <si>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</si>
  <si>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</si>
  <si>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</si>
  <si>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</si>
  <si>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</si>
  <si>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</si>
  <si>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</si>
  <si>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</si>
  <si>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</si>
  <si>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</si>
  <si>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</si>
  <si>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</si>
  <si>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</si>
  <si>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</si>
  <si>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</si>
  <si>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</si>
  <si>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</si>
  <si>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</si>
  <si>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</si>
  <si>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</si>
  <si>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</si>
  <si>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</si>
  <si>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</si>
  <si>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</si>
  <si>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</si>
  <si>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</si>
  <si>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</si>
  <si>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</si>
  <si>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</si>
  <si>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</si>
  <si>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</si>
  <si>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</si>
  <si>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</si>
  <si>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</si>
  <si>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</si>
  <si>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</si>
  <si>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</si>
  <si>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</si>
  <si>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</si>
  <si>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</si>
  <si>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</si>
  <si>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</si>
  <si>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</si>
  <si>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</si>
  <si>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</si>
  <si>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</si>
  <si>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</si>
  <si>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</si>
  <si>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</si>
  <si>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</si>
  <si>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</si>
  <si>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</si>
  <si>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</si>
  <si>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</si>
  <si>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</si>
  <si>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</si>
  <si>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</si>
  <si>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</si>
  <si>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</si>
  <si>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</si>
  <si>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</si>
  <si>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</si>
  <si>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</si>
  <si>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</si>
  <si>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</si>
  <si>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</si>
  <si>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</si>
  <si>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</si>
  <si>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</si>
  <si>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</si>
  <si>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</si>
  <si>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</si>
  <si>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</si>
  <si>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</si>
  <si>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</si>
  <si>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</si>
  <si>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</si>
  <si>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</si>
  <si>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</si>
  <si>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</si>
  <si>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</si>
  <si>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</si>
  <si>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</si>
  <si>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</si>
  <si>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</si>
  <si>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</si>
  <si>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</si>
  <si>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</si>
  <si>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</si>
  <si>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</si>
  <si>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</si>
  <si>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</si>
  <si>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</si>
  <si>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</si>
  <si>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</si>
  <si>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</si>
  <si>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</si>
  <si>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</si>
  <si>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</si>
  <si>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</si>
  <si>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</si>
  <si>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</si>
  <si>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</si>
  <si>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</si>
  <si>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</si>
  <si>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</si>
  <si>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</si>
  <si>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</si>
  <si>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</si>
  <si>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</si>
  <si>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</si>
  <si>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</si>
  <si>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</si>
  <si>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</si>
  <si>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</si>
  <si>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</si>
  <si>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</si>
  <si>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</si>
  <si>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</si>
  <si>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</si>
  <si>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</si>
  <si>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</si>
  <si>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</si>
  <si>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</si>
  <si>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</si>
  <si>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</si>
  <si>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</si>
  <si>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</si>
  <si>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</si>
  <si>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</si>
  <si>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</si>
  <si>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</si>
  <si>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</si>
  <si>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</si>
  <si>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</si>
  <si>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</si>
  <si>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</si>
  <si>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</si>
  <si>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</si>
  <si>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</si>
  <si>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</si>
  <si>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</si>
  <si>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</si>
  <si>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</si>
  <si>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</si>
  <si>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</si>
  <si>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</si>
  <si>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</si>
  <si>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</si>
  <si>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</si>
  <si>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</si>
  <si>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</si>
  <si>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</si>
  <si>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</si>
  <si>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</si>
  <si>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</si>
  <si>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</si>
  <si>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</si>
  <si>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</si>
  <si>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</si>
  <si>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</si>
  <si>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</si>
  <si>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</si>
  <si>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</si>
  <si>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</si>
  <si>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</si>
  <si>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</si>
  <si>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</si>
  <si>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</si>
  <si>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</si>
  <si>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</si>
  <si>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</si>
  <si>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</si>
  <si>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</si>
  <si>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</si>
  <si>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</si>
  <si>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</si>
  <si>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</si>
  <si>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</si>
  <si>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</si>
  <si>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</si>
  <si>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</si>
  <si>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</si>
  <si>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</si>
  <si>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</si>
  <si>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</si>
  <si>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</si>
  <si>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</si>
  <si>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</si>
  <si>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</si>
  <si>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</si>
  <si>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</si>
  <si>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</si>
  <si>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</si>
  <si>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</si>
  <si>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</si>
  <si>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</si>
  <si>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</si>
  <si>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</si>
  <si>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</si>
  <si>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</si>
  <si>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</si>
  <si>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</si>
  <si>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</si>
  <si>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</si>
  <si>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</si>
  <si>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</si>
  <si>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</si>
  <si>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</si>
  <si>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</si>
  <si>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</si>
  <si>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</si>
  <si>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</si>
  <si>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</si>
  <si>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</si>
  <si>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</si>
  <si>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</si>
  <si>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</si>
  <si>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</si>
  <si>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</si>
  <si>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</si>
  <si>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</si>
  <si>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</si>
  <si>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</si>
  <si>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</si>
  <si>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</si>
  <si>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</si>
  <si>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</si>
  <si>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</si>
  <si>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</si>
  <si>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</si>
  <si>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</si>
  <si>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</si>
  <si>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</si>
  <si>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</si>
  <si>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</si>
  <si>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</si>
  <si>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</si>
  <si>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</si>
  <si>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</si>
  <si>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</si>
  <si>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</si>
  <si>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</si>
  <si>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</si>
  <si>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</si>
  <si>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</si>
  <si>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</si>
  <si>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</si>
  <si>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</si>
  <si>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</si>
  <si>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</si>
  <si>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</si>
  <si>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</si>
  <si>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</si>
  <si>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</si>
  <si>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</si>
  <si>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</si>
  <si>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</si>
  <si>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</si>
  <si>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</si>
  <si>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</si>
  <si>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</si>
  <si>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</si>
  <si>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</si>
  <si>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</si>
  <si>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</si>
  <si>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</si>
  <si>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</si>
  <si>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</si>
  <si>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</si>
  <si>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</si>
  <si>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</si>
  <si>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</si>
  <si>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</si>
  <si>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</si>
  <si>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</si>
  <si>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</si>
  <si>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</si>
  <si>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</si>
  <si>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</si>
  <si>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</si>
  <si>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</si>
  <si>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</si>
  <si>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</si>
  <si>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</si>
  <si>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</si>
  <si>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</si>
  <si>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</si>
  <si>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</si>
  <si>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</si>
  <si>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</si>
  <si>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</si>
  <si>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</si>
  <si>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</si>
  <si>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</si>
  <si>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</si>
  <si>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</si>
  <si>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</si>
  <si>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</si>
  <si>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</si>
  <si>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</si>
  <si>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</si>
  <si>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</si>
  <si>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</si>
  <si>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</si>
  <si>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</si>
  <si>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</si>
  <si>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</si>
  <si>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</si>
  <si>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</si>
  <si>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</si>
  <si>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</si>
  <si>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</si>
  <si>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</si>
  <si>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</si>
  <si>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</si>
  <si>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</si>
  <si>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</si>
  <si>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</si>
  <si>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</si>
  <si>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</si>
  <si>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</si>
  <si>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</si>
  <si>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</si>
  <si>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</si>
  <si>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</si>
  <si>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</si>
  <si>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</si>
  <si>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</si>
  <si>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</si>
  <si>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</si>
  <si>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</si>
  <si>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</si>
  <si>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</si>
  <si>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</si>
  <si>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</si>
  <si>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</si>
  <si>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</si>
  <si>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</si>
  <si>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</si>
  <si>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</si>
  <si>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</si>
  <si>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</si>
  <si>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</si>
  <si>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</si>
  <si>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</si>
  <si>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</si>
  <si>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</si>
  <si>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</si>
  <si>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</si>
  <si>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</si>
  <si>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</si>
  <si>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</si>
  <si>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</si>
  <si>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</si>
  <si>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</si>
  <si>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</si>
  <si>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</si>
  <si>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</si>
  <si>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</si>
  <si>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</si>
  <si>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</si>
  <si>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</si>
  <si>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</si>
  <si>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</si>
  <si>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</si>
  <si>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</si>
  <si>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</si>
  <si>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</si>
  <si>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</si>
  <si>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</si>
  <si>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</si>
  <si>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</si>
  <si>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</si>
  <si>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</si>
  <si>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</si>
  <si>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</si>
  <si>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</si>
  <si>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</si>
  <si>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</si>
  <si>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</si>
  <si>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</si>
  <si>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</si>
  <si>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</si>
  <si>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</si>
  <si>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</si>
  <si>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</si>
  <si>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</si>
  <si>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</si>
  <si>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</si>
  <si>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</si>
  <si>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</si>
  <si>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</si>
  <si>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</si>
  <si>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</si>
  <si>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</si>
  <si>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</si>
  <si>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</si>
  <si>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</si>
  <si>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</si>
  <si>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</si>
  <si>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</si>
  <si>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</si>
  <si>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</si>
  <si>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</si>
  <si>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</si>
  <si>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</si>
  <si>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</si>
  <si>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</si>
  <si>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</si>
  <si>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</si>
  <si>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</si>
  <si>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</si>
  <si>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</si>
  <si>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</si>
  <si>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</si>
  <si>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</si>
  <si>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</si>
  <si>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</si>
  <si>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</si>
  <si>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</si>
  <si>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</si>
  <si>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</si>
  <si>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</si>
  <si>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</si>
  <si>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</si>
  <si>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</si>
  <si>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</si>
  <si>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</si>
  <si>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</si>
  <si>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</si>
  <si>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</si>
  <si>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</si>
  <si>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</si>
  <si>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</si>
  <si>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</si>
  <si>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</si>
  <si>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</si>
  <si>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</si>
  <si>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</si>
  <si>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</si>
  <si>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</si>
  <si>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</si>
  <si>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</si>
  <si>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</si>
  <si>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</si>
  <si>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</si>
  <si>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</si>
  <si>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</si>
  <si>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</si>
  <si>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</si>
  <si>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</si>
  <si>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</si>
  <si>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</si>
  <si>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</si>
  <si>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</si>
  <si>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</si>
  <si>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</si>
  <si>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</si>
  <si>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</si>
  <si>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</si>
  <si>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</si>
  <si>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</si>
  <si>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</si>
  <si>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</si>
  <si>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</si>
  <si>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</si>
  <si>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</si>
  <si>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</si>
  <si>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</si>
  <si>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</si>
  <si>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</si>
  <si>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</si>
  <si>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</si>
  <si>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</si>
  <si>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</si>
  <si>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</si>
  <si>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</si>
  <si>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</si>
  <si>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</si>
  <si>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</si>
  <si>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</si>
  <si>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</si>
  <si>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</si>
  <si>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</si>
  <si>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</si>
  <si>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</si>
  <si>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</si>
  <si>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</si>
  <si>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</si>
  <si>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</si>
  <si>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</si>
  <si>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</si>
  <si>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</si>
  <si>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</si>
  <si>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</si>
  <si>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</si>
  <si>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</si>
  <si>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</si>
  <si>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</si>
  <si>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</si>
  <si>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</si>
  <si>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</si>
  <si>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</si>
  <si>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</si>
  <si>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</si>
  <si>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</si>
  <si>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</si>
  <si>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</si>
  <si>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</si>
  <si>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</si>
  <si>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</si>
  <si>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</si>
  <si>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</si>
  <si>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</si>
  <si>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</si>
  <si>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</si>
  <si>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</si>
  <si>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</si>
  <si>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</si>
  <si>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</si>
  <si>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</si>
  <si>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</si>
  <si>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</si>
  <si>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</si>
  <si>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</si>
  <si>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</si>
  <si>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</si>
  <si>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</si>
  <si>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</si>
  <si>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</si>
  <si>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</si>
  <si>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</si>
  <si>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</si>
  <si>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</si>
  <si>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</si>
  <si>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</si>
  <si>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</si>
  <si>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</si>
  <si>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</si>
  <si>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</si>
  <si>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</si>
  <si>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</si>
  <si>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</si>
  <si>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</si>
  <si>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</si>
  <si>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</si>
  <si>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</si>
  <si>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</si>
  <si>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</si>
  <si>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</si>
  <si>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</si>
  <si>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</si>
  <si>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</si>
  <si>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</si>
  <si>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</si>
  <si>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</si>
  <si>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</si>
  <si>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</si>
  <si>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</si>
  <si>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</si>
  <si>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</si>
  <si>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</si>
  <si>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</si>
  <si>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</si>
  <si>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</si>
  <si>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</si>
  <si>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</si>
  <si>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</si>
  <si>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</si>
  <si>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</si>
  <si>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</si>
  <si>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</si>
  <si>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</si>
  <si>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</si>
  <si>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</si>
  <si>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</si>
  <si>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</si>
  <si>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</si>
  <si>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</si>
  <si>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</si>
  <si>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</si>
  <si>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</si>
  <si>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</si>
  <si>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</si>
  <si>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</si>
  <si>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</si>
  <si>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</si>
  <si>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</si>
  <si>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</si>
  <si>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</si>
  <si>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</si>
  <si>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</si>
  <si>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</si>
  <si>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</si>
  <si>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</si>
  <si>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</si>
  <si>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</si>
  <si>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</si>
  <si>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</si>
  <si>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</si>
  <si>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</si>
  <si>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</si>
  <si>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</si>
  <si>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</si>
  <si>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</si>
  <si>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</si>
  <si>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</si>
  <si>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</si>
  <si>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</si>
  <si>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</si>
  <si>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</si>
  <si>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</si>
  <si>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</si>
  <si>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</si>
  <si>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</si>
  <si>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</si>
  <si>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</si>
  <si>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</si>
  <si>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</si>
  <si>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</si>
  <si>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</si>
  <si>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</si>
  <si>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</si>
  <si>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</si>
  <si>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</si>
  <si>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</si>
  <si>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</si>
  <si>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</si>
  <si>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</si>
  <si>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</si>
  <si>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</si>
  <si>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</si>
  <si>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</si>
  <si>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</si>
  <si>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</si>
  <si>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</si>
  <si>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</si>
  <si>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</si>
  <si>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</si>
  <si>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</si>
  <si>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</si>
  <si>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</si>
  <si>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</si>
  <si>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</si>
  <si>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</si>
  <si>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</si>
  <si>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</si>
  <si>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</si>
  <si>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</si>
  <si>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</si>
  <si>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</si>
  <si>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</si>
  <si>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</si>
  <si>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</si>
  <si>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</si>
  <si>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</si>
  <si>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</si>
  <si>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</si>
  <si>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</si>
  <si>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</si>
  <si>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</si>
  <si>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</si>
  <si>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</si>
  <si>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</si>
  <si>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</si>
  <si>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</si>
  <si>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</si>
  <si>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</si>
  <si>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</si>
  <si>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</si>
  <si>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</si>
  <si>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</si>
  <si>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</si>
  <si>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</si>
  <si>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</si>
  <si>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</si>
  <si>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</si>
  <si>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</si>
  <si>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</si>
  <si>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</si>
  <si>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</si>
  <si>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</si>
  <si>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</si>
  <si>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</si>
  <si>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</si>
  <si>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</si>
  <si>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</si>
  <si>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</si>
  <si>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</si>
  <si>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</si>
  <si>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</si>
  <si>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</si>
  <si>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</si>
  <si>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</si>
  <si>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</si>
  <si>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</si>
  <si>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</si>
  <si>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</si>
  <si>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</si>
  <si>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</si>
  <si>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</si>
  <si>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</si>
  <si>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</si>
  <si>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</si>
  <si>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</si>
  <si>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</si>
  <si>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</si>
  <si>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</si>
  <si>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</si>
  <si>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</si>
  <si>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</si>
  <si>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</si>
  <si>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</si>
  <si>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</si>
  <si>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</si>
  <si>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</si>
  <si>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</si>
  <si>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</si>
  <si>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</si>
  <si>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</si>
  <si>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</si>
  <si>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</si>
  <si>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</si>
  <si>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</si>
  <si>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</si>
  <si>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</si>
  <si>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</si>
  <si>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</si>
  <si>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</si>
  <si>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</si>
  <si>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</si>
  <si>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</si>
  <si>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</si>
  <si>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</si>
  <si>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</si>
  <si>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</si>
  <si>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</si>
  <si>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</si>
  <si>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</si>
  <si>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</si>
  <si>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</si>
  <si>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</si>
  <si>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</si>
  <si>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</si>
  <si>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</si>
  <si>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</si>
  <si>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</si>
  <si>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</si>
  <si>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</si>
  <si>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</si>
  <si>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</si>
  <si>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</si>
  <si>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</si>
  <si>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</si>
  <si>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</si>
  <si>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</si>
  <si>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</si>
  <si>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</si>
  <si>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</si>
  <si>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</si>
  <si>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</si>
  <si>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</si>
  <si>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</si>
  <si>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</si>
  <si>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</si>
  <si>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</si>
  <si>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</si>
  <si>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</si>
  <si>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</si>
  <si>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</si>
  <si>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</si>
  <si>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</si>
  <si>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</si>
  <si>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</si>
  <si>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</si>
  <si>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</si>
  <si>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</si>
  <si>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</si>
  <si>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</si>
  <si>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</si>
  <si>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</si>
  <si>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</si>
  <si>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</si>
  <si>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</si>
  <si>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</si>
  <si>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</si>
  <si>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</si>
  <si>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</si>
  <si>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</si>
  <si>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</si>
  <si>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</si>
  <si>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</si>
  <si>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</si>
  <si>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</si>
  <si>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</si>
  <si>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</si>
  <si>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</si>
  <si>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</si>
  <si>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</si>
  <si>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</si>
  <si>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</si>
  <si>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</si>
  <si>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</si>
  <si>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</si>
  <si>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</si>
  <si>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</si>
  <si>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</si>
  <si>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</si>
  <si>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</si>
  <si>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</si>
  <si>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</si>
  <si>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</si>
  <si>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</si>
  <si>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</si>
  <si>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</si>
  <si>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</si>
  <si>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</si>
  <si>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</si>
  <si>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</si>
  <si>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</si>
  <si>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</si>
  <si>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</si>
  <si>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</si>
  <si>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</si>
  <si>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</si>
  <si>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</si>
  <si>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</si>
  <si>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</si>
  <si>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</si>
  <si>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</si>
  <si>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</si>
  <si>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</si>
  <si>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</si>
  <si>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</si>
  <si>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</si>
  <si>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</si>
  <si>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</si>
  <si>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</si>
  <si>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</si>
  <si>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</si>
  <si>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</si>
  <si>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</si>
  <si>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</si>
  <si>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</si>
  <si>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</si>
  <si>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</si>
  <si>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</si>
  <si>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</si>
  <si>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</si>
  <si>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</si>
  <si>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</si>
  <si>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</si>
  <si>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</si>
  <si>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</si>
  <si>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</si>
  <si>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</si>
  <si>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</si>
  <si>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</si>
  <si>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</si>
  <si>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</si>
  <si>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</si>
  <si>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</si>
  <si>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</si>
  <si>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</si>
  <si>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</si>
  <si>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</si>
  <si>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</si>
  <si>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</si>
  <si>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</si>
  <si>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</si>
  <si>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</si>
  <si>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</si>
  <si>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</si>
  <si>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</si>
  <si>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</si>
  <si>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</si>
  <si>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</si>
  <si>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</si>
  <si>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</si>
  <si>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</si>
  <si>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</si>
  <si>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</si>
  <si>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</si>
  <si>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</si>
  <si>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</si>
  <si>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</si>
  <si>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</si>
  <si>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</si>
  <si>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</si>
  <si>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</si>
  <si>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</si>
  <si>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</si>
  <si>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</si>
  <si>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</si>
  <si>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</si>
  <si>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</si>
  <si>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</si>
  <si>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</si>
  <si>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</si>
  <si>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</si>
  <si>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</si>
  <si>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</si>
  <si>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</si>
  <si>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</si>
  <si>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</si>
  <si>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</si>
  <si>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</si>
  <si>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</si>
  <si>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</si>
  <si>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</si>
  <si>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</si>
  <si>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</si>
  <si>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</si>
  <si>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</si>
  <si>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</si>
  <si>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</si>
  <si>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</si>
  <si>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</si>
  <si>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</si>
  <si>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</si>
  <si>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</si>
  <si>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</si>
  <si>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</si>
  <si>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</si>
  <si>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</si>
  <si>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</si>
  <si>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</si>
  <si>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</si>
  <si>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</si>
  <si>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</si>
  <si>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</si>
  <si>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</si>
  <si>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</si>
  <si>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</si>
  <si>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</si>
  <si>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</si>
  <si>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</si>
  <si>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</si>
  <si>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</si>
  <si>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</si>
  <si>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</si>
  <si>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</si>
  <si>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</si>
  <si>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</si>
  <si>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</si>
  <si>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</si>
  <si>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</si>
  <si>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</si>
  <si>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</si>
  <si>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</si>
  <si>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</si>
  <si>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</si>
  <si>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</si>
  <si>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</si>
  <si>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</si>
  <si>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</si>
  <si>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</si>
  <si>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</si>
  <si>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</si>
  <si>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</si>
  <si>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</si>
  <si>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</si>
  <si>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</si>
  <si>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</si>
  <si>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</si>
  <si>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</si>
  <si>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</si>
  <si>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</si>
  <si>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</si>
  <si>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</si>
  <si>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</si>
  <si>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</si>
  <si>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</si>
  <si>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</si>
  <si>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</si>
  <si>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</si>
  <si>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</si>
  <si>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</si>
  <si>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</si>
  <si>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</si>
  <si>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</si>
  <si>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</si>
  <si>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</si>
  <si>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</si>
  <si>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</si>
  <si>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</si>
  <si>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</si>
  <si>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</si>
  <si>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</si>
  <si>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</si>
  <si>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</si>
  <si>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</si>
  <si>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</si>
  <si>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</si>
  <si>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</si>
  <si>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</si>
  <si>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</si>
  <si>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</si>
  <si>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</si>
  <si>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</si>
  <si>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</si>
  <si>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</si>
  <si>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</si>
  <si>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</si>
  <si>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</si>
  <si>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</si>
  <si>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</si>
  <si>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</si>
  <si>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</si>
  <si>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</si>
  <si>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</si>
  <si>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</si>
  <si>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</si>
  <si>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</si>
  <si>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</si>
  <si>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</si>
  <si>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</si>
  <si>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</si>
  <si>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</si>
  <si>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</si>
  <si>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</si>
  <si>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</si>
  <si>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</si>
  <si>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</si>
  <si>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</si>
  <si>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</si>
  <si>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</si>
  <si>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</si>
  <si>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</si>
  <si>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</si>
  <si>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</si>
  <si>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</si>
  <si>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</si>
  <si>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</si>
  <si>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</si>
  <si>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</si>
  <si>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</si>
  <si>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</si>
  <si>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</si>
  <si>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</si>
  <si>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</si>
  <si>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</si>
  <si>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</si>
  <si>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</si>
  <si>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</si>
  <si>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</si>
  <si>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</si>
  <si>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</si>
  <si>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</si>
  <si>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</si>
  <si>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</si>
  <si>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</si>
  <si>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</si>
  <si>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</si>
  <si>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</si>
  <si>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</si>
  <si>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</si>
  <si>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</si>
  <si>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</si>
  <si>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</si>
  <si>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</si>
  <si>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</si>
  <si>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</si>
  <si>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</si>
  <si>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</si>
  <si>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</si>
  <si>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</si>
  <si>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</si>
  <si>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</si>
  <si>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</si>
  <si>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</si>
  <si>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</si>
  <si>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</si>
  <si>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</si>
  <si>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</si>
  <si>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</si>
  <si>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</si>
  <si>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</si>
  <si>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</si>
  <si>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</si>
  <si>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</si>
  <si>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</si>
  <si>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</si>
  <si>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</si>
  <si>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</si>
  <si>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</si>
  <si>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</si>
  <si>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</si>
  <si>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</si>
  <si>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</si>
  <si>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</si>
  <si>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</si>
  <si>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</si>
  <si>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</si>
  <si>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</si>
  <si>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</si>
  <si>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</si>
  <si>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</si>
  <si>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</si>
  <si>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</si>
  <si>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</si>
  <si>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</si>
  <si>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</si>
  <si>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</si>
  <si>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</si>
  <si>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</si>
  <si>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</si>
  <si>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</si>
  <si>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</si>
  <si>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</si>
  <si>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</si>
  <si>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</si>
  <si>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</si>
  <si>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</si>
  <si>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</si>
  <si>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</si>
  <si>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</si>
  <si>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</si>
  <si>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</si>
  <si>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</si>
  <si>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</si>
  <si>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</si>
  <si>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</si>
  <si>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</si>
  <si>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</si>
  <si>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</si>
  <si>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</si>
  <si>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</si>
  <si>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</si>
  <si>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</si>
  <si>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</si>
  <si>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</si>
  <si>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</si>
  <si>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</si>
  <si>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</si>
  <si>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</si>
  <si>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</si>
  <si>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</si>
  <si>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</si>
  <si>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</si>
  <si>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</si>
  <si>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</si>
  <si>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</si>
  <si>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</si>
  <si>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</si>
  <si>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</si>
  <si>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</si>
  <si>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</si>
  <si>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</si>
  <si>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</si>
  <si>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</si>
  <si>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</si>
  <si>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</si>
  <si>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</si>
  <si>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</si>
  <si>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</si>
  <si>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</si>
  <si>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</si>
  <si>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</si>
  <si>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</si>
  <si>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</si>
  <si>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</si>
  <si>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</si>
  <si>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</si>
  <si>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</si>
  <si>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</si>
  <si>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</si>
  <si>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</si>
  <si>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</si>
  <si>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</si>
  <si>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</si>
  <si>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</si>
  <si>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</si>
  <si>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</si>
  <si>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</si>
  <si>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</si>
  <si>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</si>
  <si>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</si>
  <si>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</si>
  <si>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</si>
  <si>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</si>
  <si>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</si>
  <si>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</si>
  <si>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</si>
  <si>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</si>
  <si>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</si>
  <si>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</si>
  <si>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</si>
  <si>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</si>
  <si>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</si>
  <si>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</si>
  <si>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</si>
  <si>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</si>
  <si>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</si>
  <si>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</si>
  <si>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</si>
  <si>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</si>
  <si>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</si>
  <si>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</si>
  <si>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</si>
  <si>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</si>
  <si>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</si>
  <si>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</si>
  <si>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</si>
  <si>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</si>
  <si>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</si>
  <si>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</si>
  <si>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</si>
  <si>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</si>
  <si>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</si>
  <si>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</si>
  <si>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</si>
  <si>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</si>
  <si>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</si>
  <si>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</si>
  <si>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</si>
  <si>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</si>
  <si>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</si>
  <si>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</si>
  <si>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</si>
  <si>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</si>
  <si>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</si>
  <si>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</si>
  <si>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</si>
  <si>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</si>
  <si>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</si>
  <si>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</si>
  <si>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</si>
  <si>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</si>
  <si>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</si>
  <si>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</si>
  <si>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</si>
  <si>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</si>
  <si>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</si>
  <si>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</si>
  <si>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</si>
  <si>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</si>
  <si>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</si>
  <si>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</si>
  <si>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</si>
  <si>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</si>
  <si>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</si>
  <si>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</si>
  <si>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</si>
  <si>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</si>
  <si>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</si>
  <si>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</si>
  <si>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</si>
  <si>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</si>
  <si>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</si>
  <si>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</si>
  <si>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</si>
  <si>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</si>
  <si>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</si>
  <si>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</si>
  <si>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</si>
  <si>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</si>
  <si>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</si>
  <si>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</si>
  <si>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</si>
  <si>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</si>
  <si>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</si>
  <si>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</si>
  <si>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</si>
  <si>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</si>
  <si>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</si>
  <si>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</si>
  <si>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</si>
  <si>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</si>
  <si>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</si>
  <si>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</si>
  <si>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</si>
  <si>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</si>
  <si>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</si>
  <si>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</si>
  <si>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</si>
  <si>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</si>
  <si>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</si>
  <si>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</si>
  <si>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</si>
  <si>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</si>
  <si>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</si>
  <si>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</si>
  <si>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</si>
  <si>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</si>
  <si>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</si>
  <si>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</si>
  <si>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</si>
  <si>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</si>
  <si>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</si>
  <si>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</si>
  <si>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</si>
  <si>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</si>
  <si>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</si>
  <si>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</si>
  <si>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</si>
  <si>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</si>
  <si>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</si>
  <si>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</si>
  <si>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</si>
  <si>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</si>
  <si>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</si>
  <si>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</si>
  <si>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</si>
  <si>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</si>
  <si>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</si>
  <si>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</si>
  <si>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</si>
  <si>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</si>
  <si>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</si>
  <si>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</si>
  <si>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</si>
  <si>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</si>
  <si>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</si>
  <si>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</si>
  <si>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</si>
  <si>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</si>
  <si>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</si>
  <si>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</si>
  <si>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</si>
  <si>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</si>
  <si>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</si>
  <si>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</si>
  <si>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</si>
  <si>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</si>
  <si>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</si>
  <si>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</si>
  <si>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</si>
  <si>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</si>
  <si>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</si>
  <si>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</si>
  <si>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</si>
  <si>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</si>
  <si>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</si>
  <si>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</si>
  <si>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</si>
  <si>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</si>
  <si>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</si>
  <si>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</si>
  <si>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</si>
  <si>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</si>
  <si>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</si>
  <si>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</si>
  <si>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</si>
  <si>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</si>
  <si>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</si>
  <si>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</si>
  <si>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</si>
  <si>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</si>
  <si>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</si>
  <si>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</si>
  <si>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</si>
  <si>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</si>
  <si>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</si>
  <si>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</si>
  <si>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</si>
  <si>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</si>
  <si>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</si>
  <si>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</si>
  <si>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</si>
  <si>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</si>
  <si>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</si>
  <si>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</si>
  <si>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</si>
  <si>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</si>
  <si>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</si>
  <si>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</si>
  <si>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</si>
  <si>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</si>
  <si>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</si>
  <si>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</si>
  <si>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</si>
  <si>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</si>
  <si>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</si>
  <si>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</si>
  <si>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</si>
  <si>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</si>
  <si>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</si>
  <si>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</si>
  <si>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</si>
  <si>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</si>
  <si>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</si>
  <si>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</si>
  <si>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</si>
  <si>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</si>
  <si>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</si>
  <si>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</si>
  <si>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</si>
  <si>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</si>
  <si>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</si>
  <si>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</si>
  <si>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</si>
  <si>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</si>
  <si>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</si>
  <si>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</si>
  <si>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</si>
  <si>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</si>
  <si>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</si>
  <si>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</si>
  <si>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</si>
  <si>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</si>
  <si>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</si>
  <si>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</si>
  <si>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</si>
  <si>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</si>
  <si>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</si>
  <si>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</si>
  <si>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</si>
  <si>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</si>
  <si>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</si>
  <si>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</si>
  <si>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</si>
  <si>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</si>
  <si>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</si>
  <si>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</si>
  <si>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</si>
  <si>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</si>
  <si>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</si>
  <si>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</si>
  <si>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</si>
  <si>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</si>
  <si>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</si>
  <si>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</si>
  <si>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</si>
  <si>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</si>
  <si>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</si>
  <si>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</si>
  <si>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</si>
  <si>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</si>
  <si>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</si>
  <si>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</si>
  <si>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</si>
  <si>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</si>
  <si>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</si>
  <si>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</si>
  <si>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</si>
  <si>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</si>
  <si>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</si>
  <si>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</si>
  <si>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</si>
  <si>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</si>
  <si>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</si>
  <si>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</si>
  <si>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</si>
  <si>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</si>
  <si>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</si>
  <si>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</si>
  <si>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</si>
  <si>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</si>
  <si>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</si>
  <si>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</si>
  <si>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</si>
  <si>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</si>
  <si>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</si>
  <si>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</si>
  <si>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</si>
  <si>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</si>
  <si>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</si>
  <si>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</si>
  <si>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</si>
  <si>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</si>
  <si>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</si>
  <si>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</si>
  <si>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</si>
  <si>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</si>
  <si>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</si>
  <si>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</si>
  <si>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</si>
  <si>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</si>
  <si>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</si>
  <si>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</si>
  <si>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</si>
  <si>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</si>
  <si>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</si>
  <si>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</si>
  <si>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</si>
  <si>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</si>
  <si>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</si>
  <si>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</si>
  <si>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</si>
  <si>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</si>
  <si>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</si>
  <si>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</si>
  <si>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</si>
  <si>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</si>
  <si>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</si>
  <si>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</si>
  <si>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</si>
  <si>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</si>
  <si>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</si>
  <si>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</si>
  <si>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</si>
  <si>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</si>
  <si>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</si>
  <si>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</si>
  <si>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</si>
  <si>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</si>
  <si>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</si>
  <si>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</si>
  <si>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</si>
  <si>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</si>
  <si>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</si>
  <si>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</si>
  <si>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</si>
  <si>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</si>
  <si>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</si>
  <si>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</si>
  <si>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</si>
  <si>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</si>
  <si>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</si>
  <si>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</si>
  <si>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</si>
  <si>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</si>
  <si>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</si>
  <si>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</si>
  <si>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</si>
  <si>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</si>
  <si>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</si>
  <si>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</si>
  <si>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</si>
  <si>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</si>
  <si>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</si>
  <si>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</si>
  <si>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</si>
  <si>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</si>
  <si>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</si>
  <si>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</si>
  <si>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</si>
  <si>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</si>
  <si>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</si>
  <si>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</si>
  <si>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</si>
  <si>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</si>
  <si>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</si>
  <si>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</si>
  <si>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</si>
  <si>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</si>
  <si>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</si>
  <si>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</si>
  <si>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</si>
  <si>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</si>
  <si>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</si>
  <si>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</si>
  <si>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</si>
  <si>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</si>
  <si>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</si>
  <si>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</si>
  <si>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</si>
  <si>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</si>
  <si>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</si>
  <si>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</si>
  <si>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</si>
  <si>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</si>
  <si>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</si>
  <si>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</si>
  <si>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</si>
  <si>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</si>
  <si>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</si>
  <si>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</si>
  <si>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</si>
  <si>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</si>
  <si>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</si>
  <si>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</si>
  <si>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</si>
  <si>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</si>
  <si>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</si>
  <si>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</si>
  <si>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</si>
  <si>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</si>
  <si>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</si>
  <si>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</si>
  <si>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</si>
  <si>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</si>
  <si>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</si>
  <si>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</si>
  <si>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</si>
  <si>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</si>
  <si>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</si>
  <si>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</si>
  <si>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</si>
  <si>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</si>
  <si>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</si>
  <si>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</si>
  <si>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</si>
  <si>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</si>
  <si>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</si>
  <si>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</si>
  <si>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</si>
  <si>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</si>
  <si>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</si>
  <si>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</si>
  <si>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</si>
  <si>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</si>
  <si>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</si>
  <si>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</si>
  <si>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</si>
  <si>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</si>
  <si>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</si>
  <si>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</si>
  <si>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</si>
  <si>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</si>
  <si>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</si>
  <si>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</si>
  <si>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</si>
  <si>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</si>
  <si>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</si>
  <si>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</si>
  <si>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</si>
  <si>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</si>
  <si>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</si>
  <si>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</si>
  <si>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</si>
  <si>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</si>
  <si>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</si>
  <si>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</si>
  <si>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</si>
  <si>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</si>
  <si>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</si>
  <si>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</si>
  <si>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</si>
  <si>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</si>
  <si>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</si>
  <si>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</si>
  <si>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</si>
  <si>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</si>
  <si>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</si>
  <si>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</si>
  <si>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</si>
  <si>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</si>
  <si>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</si>
  <si>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</si>
  <si>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</si>
  <si>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</si>
  <si>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</si>
  <si>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</si>
  <si>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</si>
  <si>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</si>
  <si>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</si>
  <si>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</si>
  <si>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</si>
  <si>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</si>
  <si>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</si>
  <si>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</si>
  <si>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</si>
  <si>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</si>
  <si>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</si>
  <si>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</si>
  <si>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</si>
  <si>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</si>
  <si>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</si>
  <si>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</si>
  <si>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</si>
  <si>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</si>
  <si>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</si>
  <si>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</si>
  <si>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</si>
  <si>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</si>
  <si>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</si>
  <si>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</si>
  <si>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</si>
  <si>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</si>
  <si>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</si>
  <si>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</si>
  <si>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</si>
  <si>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</si>
  <si>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</si>
  <si>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</si>
  <si>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</si>
  <si>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</si>
  <si>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</si>
  <si>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</si>
  <si>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</si>
  <si>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</si>
  <si>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</si>
  <si>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</si>
  <si>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</si>
  <si>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</si>
  <si>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</si>
  <si>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</si>
  <si>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</si>
  <si>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</si>
  <si>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</si>
  <si>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</si>
  <si>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</si>
  <si>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</si>
  <si>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</si>
  <si>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</si>
  <si>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</si>
  <si>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</si>
  <si>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</si>
  <si>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</si>
  <si>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</si>
  <si>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</si>
  <si>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</si>
  <si>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</si>
  <si>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</si>
  <si>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</si>
  <si>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</si>
  <si>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</si>
  <si>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</si>
  <si>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</si>
  <si>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</si>
  <si>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</si>
  <si>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</si>
  <si>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</si>
  <si>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</si>
  <si>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</si>
  <si>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</si>
  <si>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</si>
  <si>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</si>
  <si>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</si>
  <si>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</si>
  <si>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</si>
  <si>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</si>
  <si>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</si>
  <si>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</si>
  <si>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</si>
  <si>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</si>
  <si>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</si>
  <si>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</si>
  <si>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</si>
  <si>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</si>
  <si>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</si>
  <si>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</si>
  <si>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</si>
  <si>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</si>
  <si>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</si>
  <si>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</si>
  <si>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</si>
  <si>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</si>
  <si>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</si>
  <si>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</si>
  <si>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</si>
  <si>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</si>
  <si>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</si>
  <si>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</si>
  <si>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</si>
  <si>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</si>
  <si>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</si>
  <si>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</si>
  <si>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</si>
  <si>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</si>
  <si>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</si>
  <si>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</si>
  <si>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</si>
  <si>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</si>
  <si>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</si>
  <si>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</si>
  <si>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</si>
  <si>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</si>
  <si>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</si>
  <si>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</si>
  <si>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</si>
  <si>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</si>
  <si>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</si>
  <si>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</si>
  <si>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</si>
  <si>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</si>
  <si>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</si>
  <si>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</si>
  <si>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</si>
  <si>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</si>
  <si>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</si>
  <si>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</si>
  <si>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</si>
  <si>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</si>
  <si>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</si>
  <si>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</si>
  <si>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</si>
  <si>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</si>
  <si>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</si>
  <si>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</si>
  <si>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</si>
  <si>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</si>
  <si>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</si>
  <si>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</si>
  <si>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</si>
  <si>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</si>
  <si>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</si>
  <si>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</si>
  <si>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</si>
  <si>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</si>
  <si>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</si>
  <si>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</si>
  <si>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</si>
  <si>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</si>
  <si>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</si>
  <si>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</si>
  <si>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</si>
  <si>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</si>
  <si>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</si>
  <si>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</si>
  <si>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</si>
  <si>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</si>
  <si>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</si>
  <si>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</si>
  <si>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</si>
  <si>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</si>
  <si>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</si>
  <si>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</si>
  <si>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</si>
  <si>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</si>
  <si>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</si>
  <si>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</si>
  <si>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</si>
  <si>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</si>
  <si>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</si>
  <si>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</si>
  <si>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</si>
  <si>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</si>
  <si>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</si>
  <si>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</si>
  <si>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</si>
  <si>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</si>
  <si>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</si>
  <si>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</si>
  <si>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</si>
  <si>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</si>
  <si>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</si>
  <si>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</si>
  <si>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</si>
  <si>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</si>
  <si>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</si>
  <si>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</si>
  <si>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</si>
  <si>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</si>
  <si>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</si>
  <si>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</si>
  <si>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</si>
  <si>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</si>
  <si>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</si>
  <si>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</si>
  <si>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</si>
  <si>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</si>
  <si>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</si>
  <si>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</si>
  <si>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</si>
  <si>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</si>
  <si>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</si>
  <si>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</si>
  <si>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</si>
  <si>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</si>
  <si>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</si>
  <si>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</si>
  <si>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</si>
  <si>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</si>
  <si>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</si>
  <si>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</si>
  <si>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</si>
  <si>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</si>
  <si>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</si>
  <si>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</si>
  <si>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</si>
  <si>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</si>
  <si>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</si>
  <si>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</si>
  <si>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</si>
  <si>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</si>
  <si>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</si>
  <si>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</si>
  <si>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</si>
  <si>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</si>
  <si>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</si>
  <si>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</si>
  <si>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</si>
  <si>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</si>
  <si>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</si>
  <si>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</si>
  <si>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</si>
  <si>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</si>
  <si>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</si>
  <si>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</si>
  <si>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</si>
  <si>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</si>
  <si>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</si>
  <si>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</si>
  <si>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</si>
  <si>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</si>
  <si>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</si>
  <si>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</si>
  <si>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</si>
  <si>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</si>
  <si>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</si>
  <si>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</si>
  <si>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</si>
  <si>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</si>
  <si>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</si>
  <si>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</si>
  <si>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</si>
  <si>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</si>
  <si>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</si>
  <si>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</si>
  <si>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</si>
  <si>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</si>
  <si>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</si>
  <si>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</si>
  <si>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</si>
  <si>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</si>
  <si>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</si>
  <si>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</si>
  <si>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</si>
  <si>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</si>
  <si>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</si>
  <si>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</si>
  <si>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</si>
  <si>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</si>
  <si>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</si>
  <si>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</si>
  <si>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</si>
  <si>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</si>
  <si>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</si>
  <si>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</si>
  <si>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</si>
  <si>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</si>
  <si>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</si>
  <si>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</si>
  <si>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</si>
  <si>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</si>
  <si>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</si>
  <si>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</si>
  <si>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</si>
  <si>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</si>
  <si>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</si>
  <si>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</si>
  <si>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</si>
  <si>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</si>
  <si>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</si>
  <si>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</si>
  <si>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</si>
  <si>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</si>
  <si>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</si>
  <si>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</si>
  <si>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</si>
  <si>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</si>
  <si>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</si>
  <si>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</si>
  <si>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</si>
  <si>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</si>
  <si>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</si>
  <si>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</si>
  <si>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</si>
  <si>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</si>
  <si>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</si>
  <si>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</si>
  <si>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</si>
  <si>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</si>
  <si>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</si>
  <si>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</si>
  <si>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</si>
  <si>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</si>
  <si>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</si>
  <si>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</si>
  <si>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</si>
  <si>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</si>
  <si>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</si>
  <si>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</si>
  <si>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</si>
  <si>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</si>
  <si>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</si>
  <si>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</si>
  <si>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</si>
  <si>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</si>
  <si>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</si>
  <si>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</si>
  <si>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</si>
  <si>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</si>
  <si>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</si>
  <si>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</si>
  <si>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</si>
  <si>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</si>
  <si>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</si>
  <si>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</si>
  <si>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</si>
  <si>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</si>
  <si>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</si>
  <si>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</si>
  <si>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</si>
  <si>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</si>
  <si>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</si>
  <si>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</si>
  <si>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</si>
  <si>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</si>
  <si>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</si>
  <si>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</si>
  <si>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</si>
  <si>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</si>
  <si>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</si>
  <si>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</si>
  <si>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</si>
  <si>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</si>
  <si>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</si>
  <si>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</si>
  <si>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</si>
  <si>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</si>
  <si>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</si>
  <si>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</si>
  <si>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</si>
  <si>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</si>
  <si>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</si>
  <si>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</si>
  <si>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</si>
  <si>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</si>
  <si>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</si>
  <si>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</si>
  <si>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</si>
  <si>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</si>
  <si>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</si>
  <si>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</si>
  <si>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</si>
  <si>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</si>
  <si>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</si>
  <si>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</si>
  <si>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</si>
  <si>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</si>
  <si>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</si>
  <si>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</si>
  <si>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</si>
  <si>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</si>
  <si>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</si>
  <si>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</si>
  <si>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</si>
  <si>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</si>
  <si>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</si>
  <si>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</si>
  <si>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</si>
  <si>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</si>
  <si>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</si>
  <si>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</si>
  <si>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</si>
  <si>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</si>
  <si>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</si>
  <si>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</si>
  <si>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</si>
  <si>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</si>
  <si>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</si>
  <si>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</si>
  <si>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</si>
  <si>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</si>
  <si>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</si>
  <si>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</si>
  <si>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</si>
  <si>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</si>
  <si>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</si>
  <si>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</si>
  <si>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</si>
  <si>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</si>
  <si>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</si>
  <si>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</si>
  <si>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</si>
  <si>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</si>
  <si>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</si>
  <si>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</si>
  <si>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</si>
  <si>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</si>
  <si>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</si>
  <si>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</si>
  <si>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</si>
  <si>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</si>
  <si>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</si>
  <si>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</si>
  <si>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</si>
  <si>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</si>
  <si>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</si>
  <si>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</si>
  <si>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</si>
  <si>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</si>
  <si>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</si>
  <si>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</si>
  <si>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</si>
  <si>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</si>
  <si>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</si>
  <si>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</si>
  <si>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</si>
  <si>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</si>
  <si>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</si>
  <si>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</si>
  <si>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</si>
  <si>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</si>
  <si>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</si>
  <si>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</si>
  <si>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</si>
  <si>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</si>
  <si>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</si>
  <si>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</si>
  <si>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</si>
  <si>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</si>
  <si>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</si>
  <si>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</si>
  <si>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</si>
  <si>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</si>
  <si>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</si>
  <si>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</si>
  <si>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</si>
  <si>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</si>
  <si>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</si>
  <si>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</si>
  <si>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</si>
  <si>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</si>
  <si>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</si>
  <si>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</si>
  <si>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</si>
  <si>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</si>
  <si>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</si>
  <si>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</si>
  <si>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</si>
  <si>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</si>
  <si>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</si>
  <si>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</si>
  <si>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</si>
  <si>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</si>
  <si>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</si>
  <si>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</si>
  <si>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</si>
  <si>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</si>
  <si>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</si>
  <si>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</si>
  <si>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</si>
  <si>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</si>
  <si>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</si>
  <si>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</si>
  <si>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</si>
  <si>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</si>
  <si>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</si>
  <si>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</si>
  <si>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</si>
  <si>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</si>
  <si>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</si>
  <si>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</si>
  <si>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</si>
  <si>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</si>
  <si>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</si>
  <si>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</si>
  <si>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</si>
  <si>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</si>
  <si>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</si>
  <si>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</si>
  <si>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</si>
  <si>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</si>
  <si>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</si>
  <si>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</si>
  <si>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</si>
  <si>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</si>
  <si>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</si>
  <si>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</si>
  <si>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</si>
  <si>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</si>
  <si>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</si>
  <si>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</si>
  <si>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</si>
  <si>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</si>
  <si>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</si>
  <si>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</si>
  <si>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</si>
  <si>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</si>
  <si>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</si>
  <si>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</si>
  <si>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</si>
  <si>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</si>
  <si>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</si>
  <si>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</si>
  <si>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</si>
  <si>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</si>
  <si>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</si>
  <si>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</si>
  <si>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</si>
  <si>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</si>
  <si>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</si>
  <si>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</si>
  <si>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</si>
  <si>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</si>
  <si>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</si>
  <si>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</si>
  <si>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</si>
  <si>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</si>
  <si>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</si>
  <si>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</si>
  <si>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</si>
  <si>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</si>
  <si>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</si>
  <si>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</si>
  <si>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</si>
  <si>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</si>
  <si>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</si>
  <si>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</si>
  <si>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</si>
  <si>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</si>
  <si>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</si>
  <si>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</si>
  <si>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</si>
  <si>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</si>
  <si>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</si>
  <si>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</si>
  <si>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</si>
  <si>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</si>
  <si>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</si>
  <si>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</si>
  <si>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</si>
  <si>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</si>
  <si>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</si>
  <si>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</si>
  <si>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</si>
  <si>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</si>
  <si>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</si>
  <si>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</si>
  <si>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</si>
  <si>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</si>
  <si>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</si>
  <si>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</si>
  <si>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</si>
  <si>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</si>
  <si>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</si>
  <si>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</si>
  <si>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</si>
  <si>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</si>
  <si>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</si>
  <si>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</si>
  <si>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</si>
  <si>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</si>
  <si>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</si>
  <si>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</si>
  <si>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</si>
  <si>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</si>
  <si>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</si>
  <si>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</si>
  <si>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</si>
  <si>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</si>
  <si>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</si>
  <si>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</si>
  <si>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</si>
  <si>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</si>
  <si>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</si>
  <si>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</si>
  <si>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</si>
  <si>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</si>
  <si>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</si>
  <si>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</si>
  <si>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</si>
  <si>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</si>
  <si>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</si>
  <si>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</si>
  <si>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</si>
  <si>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</si>
  <si>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</si>
  <si>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</si>
  <si>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</si>
  <si>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</si>
  <si>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</si>
  <si>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</si>
  <si>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</si>
  <si>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</si>
  <si>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</si>
  <si>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</si>
  <si>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</si>
  <si>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</si>
  <si>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</si>
  <si>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</si>
  <si>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</si>
  <si>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</si>
  <si>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</si>
  <si>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</si>
  <si>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</si>
  <si>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</si>
  <si>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</si>
  <si>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</si>
  <si>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</si>
  <si>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</si>
  <si>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</si>
  <si>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</si>
  <si>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</si>
  <si>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</si>
  <si>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</si>
  <si>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</si>
  <si>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</si>
  <si>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</si>
  <si>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</si>
  <si>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</si>
  <si>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</si>
  <si>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</si>
  <si>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</si>
  <si>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</si>
  <si>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</si>
  <si>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</si>
  <si>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</si>
  <si>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</si>
  <si>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</si>
  <si>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</si>
  <si>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</si>
  <si>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</si>
  <si>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</si>
  <si>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</si>
  <si>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</si>
  <si>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</si>
  <si>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</si>
  <si>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</si>
  <si>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</si>
  <si>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</si>
  <si>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</si>
  <si>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</si>
  <si>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</si>
  <si>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</si>
  <si>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</si>
  <si>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</si>
  <si>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</si>
  <si>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</si>
  <si>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</si>
  <si>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</si>
  <si>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</si>
  <si>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</si>
  <si>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</si>
  <si>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</si>
  <si>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</si>
  <si>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</si>
  <si>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</si>
  <si>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</si>
  <si>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</si>
  <si>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</si>
  <si>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</si>
  <si>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</si>
  <si>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</si>
  <si>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</si>
  <si>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</si>
  <si>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</si>
  <si>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</si>
  <si>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</si>
  <si>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</si>
  <si>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</si>
  <si>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</si>
  <si>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</si>
  <si>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</si>
  <si>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</si>
  <si>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</si>
  <si>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</si>
  <si>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</si>
  <si>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</si>
  <si>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</si>
  <si>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</si>
  <si>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</si>
  <si>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</si>
  <si>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</si>
  <si>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</si>
  <si>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</si>
  <si>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</si>
  <si>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</si>
  <si>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</si>
  <si>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</si>
  <si>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</si>
  <si>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</si>
  <si>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</si>
  <si>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</si>
  <si>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</si>
  <si>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</si>
  <si>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</si>
  <si>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</si>
  <si>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</si>
  <si>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</si>
  <si>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</si>
  <si>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</si>
  <si>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</si>
  <si>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</si>
  <si>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</si>
  <si>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</si>
  <si>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</si>
  <si>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</si>
  <si>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</si>
  <si>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</si>
  <si>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</si>
  <si>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</si>
  <si>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</si>
  <si>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</si>
  <si>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</si>
  <si>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</si>
  <si>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</si>
  <si>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</si>
  <si>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</si>
  <si>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</si>
  <si>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</si>
  <si>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</si>
  <si>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</si>
  <si>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</si>
  <si>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</si>
  <si>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</si>
  <si>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</si>
  <si>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</si>
  <si>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</si>
  <si>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</si>
  <si>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</si>
  <si>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</si>
  <si>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</si>
  <si>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</si>
  <si>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</si>
  <si>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</si>
  <si>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</si>
  <si>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</si>
  <si>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</si>
  <si>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</si>
  <si>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</si>
  <si>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</si>
  <si>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</si>
  <si>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</si>
  <si>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</si>
  <si>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</si>
  <si>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</si>
  <si>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</si>
  <si>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</si>
  <si>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</si>
  <si>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</si>
  <si>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</si>
  <si>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</si>
  <si>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</si>
  <si>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</si>
  <si>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</si>
  <si>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</si>
  <si>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</si>
  <si>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</si>
  <si>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</si>
  <si>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</si>
  <si>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</si>
  <si>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</si>
  <si>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</si>
  <si>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</si>
  <si>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</si>
  <si>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</si>
  <si>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</si>
  <si>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</si>
  <si>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</si>
  <si>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</si>
  <si>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</si>
  <si>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</si>
  <si>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</si>
  <si>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</si>
  <si>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</si>
  <si>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</si>
  <si>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</si>
  <si>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</si>
  <si>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</si>
  <si>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</si>
  <si>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</si>
  <si>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</si>
  <si>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</si>
  <si>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</si>
  <si>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</si>
  <si>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</si>
  <si>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</si>
  <si>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</si>
  <si>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</si>
  <si>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</si>
  <si>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</si>
  <si>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</si>
  <si>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</si>
  <si>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</si>
  <si>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</si>
  <si>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</si>
  <si>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</si>
  <si>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</si>
  <si>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</si>
  <si>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</si>
  <si>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</si>
  <si>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</si>
  <si>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</si>
  <si>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</si>
  <si>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</si>
  <si>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</si>
  <si>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</si>
  <si>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</si>
  <si>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</si>
  <si>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</si>
  <si>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</si>
  <si>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</si>
  <si>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</si>
  <si>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</si>
  <si>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</si>
  <si>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</si>
  <si>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</si>
  <si>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</si>
  <si>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</si>
  <si>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</si>
  <si>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</si>
  <si>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</si>
  <si>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</si>
  <si>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</si>
  <si>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</si>
  <si>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</si>
  <si>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</si>
  <si>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</si>
  <si>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</si>
  <si>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</si>
  <si>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</si>
  <si>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</si>
  <si>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</si>
  <si>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</si>
  <si>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</si>
  <si>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</si>
  <si>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</si>
  <si>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</si>
  <si>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</si>
  <si>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</si>
  <si>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</si>
  <si>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</si>
  <si>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</si>
  <si>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</si>
  <si>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</si>
  <si>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</si>
  <si>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</si>
  <si>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</si>
  <si>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</si>
  <si>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</si>
  <si>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</si>
  <si>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</si>
  <si>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</si>
  <si>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</si>
  <si>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</si>
  <si>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</si>
  <si>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</si>
  <si>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</si>
  <si>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</si>
  <si>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</si>
  <si>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</si>
  <si>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</si>
  <si>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</si>
  <si>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</si>
  <si>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</si>
  <si>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</si>
  <si>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</si>
  <si>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</si>
  <si>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</si>
  <si>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</si>
  <si>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</si>
  <si>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</si>
  <si>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</si>
  <si>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</si>
  <si>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</si>
  <si>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</si>
  <si>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</si>
  <si>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</si>
  <si>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</si>
  <si>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</si>
  <si>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</si>
  <si>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</si>
  <si>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</si>
  <si>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</si>
  <si>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</si>
  <si>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</si>
  <si>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</si>
  <si>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</si>
  <si>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</si>
  <si>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</si>
  <si>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</si>
  <si>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</si>
  <si>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</si>
  <si>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</si>
  <si>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</si>
  <si>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</si>
  <si>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</si>
  <si>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</si>
  <si>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</si>
  <si>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</si>
  <si>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</si>
  <si>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</si>
  <si>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</si>
  <si>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</si>
  <si>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</si>
  <si>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</si>
  <si>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</si>
  <si>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</si>
  <si>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</si>
  <si>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</si>
  <si>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</si>
  <si>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</si>
  <si>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</si>
  <si>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</si>
  <si>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</si>
  <si>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</si>
  <si>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</si>
  <si>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</si>
  <si>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</si>
  <si>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</si>
  <si>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</si>
  <si>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</si>
  <si>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</si>
  <si>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</si>
  <si>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</si>
  <si>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</si>
  <si>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</si>
  <si>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</si>
  <si>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</si>
  <si>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</si>
  <si>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</si>
  <si>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</si>
  <si>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</si>
  <si>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</si>
  <si>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</si>
  <si>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</si>
  <si>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</si>
  <si>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</si>
  <si>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</si>
  <si>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</si>
  <si>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</si>
  <si>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</si>
  <si>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</si>
  <si>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</si>
  <si>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</si>
  <si>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</si>
  <si>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</si>
  <si>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</si>
  <si>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</si>
  <si>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</si>
  <si>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</si>
  <si>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</si>
  <si>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</si>
  <si>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</si>
  <si>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</si>
  <si>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</si>
  <si>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</si>
  <si>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</si>
  <si>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</si>
  <si>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</si>
  <si>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</si>
  <si>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</si>
  <si>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</si>
  <si>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</si>
  <si>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</si>
  <si>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</si>
  <si>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</si>
  <si>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</si>
  <si>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</si>
  <si>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</si>
  <si>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</si>
  <si>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</si>
  <si>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</si>
  <si>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</si>
  <si>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</si>
  <si>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</si>
  <si>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</si>
  <si>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</si>
  <si>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</si>
  <si>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</si>
  <si>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</si>
  <si>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</si>
  <si>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</si>
  <si>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</si>
  <si>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</si>
  <si>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</si>
  <si>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</si>
  <si>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</si>
  <si>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</si>
  <si>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</si>
  <si>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</si>
  <si>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</si>
  <si>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</si>
  <si>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</si>
  <si>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</si>
  <si>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</si>
  <si>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</si>
  <si>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</si>
  <si>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</si>
  <si>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</si>
  <si>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</si>
  <si>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</si>
  <si>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</si>
  <si>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</si>
  <si>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</si>
  <si>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</si>
  <si>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</si>
  <si>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</si>
  <si>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</si>
  <si>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</si>
  <si>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</si>
  <si>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</si>
  <si>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</si>
  <si>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</si>
  <si>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</si>
  <si>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</si>
  <si>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</si>
  <si>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</si>
  <si>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</si>
  <si>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</si>
  <si>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</si>
  <si>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</si>
  <si>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</si>
  <si>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</si>
  <si>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</si>
  <si>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</si>
  <si>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</si>
  <si>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</si>
  <si>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</si>
  <si>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</si>
  <si>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</si>
  <si>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</si>
  <si>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</si>
  <si>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</si>
  <si>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</si>
  <si>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</si>
  <si>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</si>
  <si>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</si>
  <si>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</si>
  <si>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</si>
  <si>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</si>
  <si>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</si>
  <si>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</si>
  <si>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</si>
  <si>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</si>
  <si>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</si>
  <si>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</si>
  <si>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</si>
  <si>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</si>
  <si>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</si>
  <si>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</si>
  <si>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</si>
  <si>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</si>
  <si>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</si>
  <si>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</si>
  <si>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</si>
  <si>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</si>
  <si>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</si>
  <si>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</si>
  <si>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</si>
  <si>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</si>
  <si>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</si>
  <si>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</si>
  <si>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</si>
  <si>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</si>
  <si>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</si>
  <si>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</si>
  <si>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</si>
  <si>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</si>
  <si>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</si>
  <si>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</si>
  <si>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</si>
  <si>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</si>
  <si>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</si>
  <si>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</si>
  <si>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</si>
  <si>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</si>
  <si>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</si>
  <si>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</si>
  <si>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</si>
  <si>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</si>
  <si>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</si>
  <si>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</si>
  <si>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</si>
  <si>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</si>
  <si>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</si>
  <si>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</si>
  <si>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</si>
  <si>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</si>
  <si>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</si>
  <si>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</si>
  <si>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</si>
  <si>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</si>
  <si>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</si>
  <si>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</si>
  <si>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</si>
  <si>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</si>
  <si>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</si>
  <si>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</si>
  <si>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</si>
  <si>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</si>
  <si>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</si>
  <si>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</si>
  <si>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</si>
  <si>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</si>
  <si>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</si>
  <si>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</si>
  <si>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</si>
  <si>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</si>
  <si>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</si>
  <si>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</si>
  <si>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</si>
  <si>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</si>
  <si>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</si>
  <si>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</si>
  <si>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</si>
  <si>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</si>
  <si>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</si>
  <si>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</si>
  <si>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</si>
  <si>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</si>
  <si>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</si>
  <si>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</si>
  <si>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</si>
  <si>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</si>
  <si>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</si>
  <si>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</si>
  <si>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</si>
  <si>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</si>
  <si>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</si>
  <si>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</si>
  <si>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</si>
  <si>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</si>
  <si>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</si>
  <si>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</si>
  <si>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</si>
  <si>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</si>
  <si>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</si>
  <si>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</si>
  <si>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</si>
  <si>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</si>
  <si>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</si>
  <si>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</si>
  <si>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</si>
  <si>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</si>
  <si>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</si>
  <si>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</si>
  <si>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</si>
  <si>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</si>
  <si>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</si>
  <si>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</si>
  <si>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</si>
  <si>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</si>
  <si>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</si>
  <si>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</si>
  <si>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</si>
  <si>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</si>
  <si>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</si>
  <si>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</si>
  <si>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</si>
  <si>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</si>
  <si>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</si>
  <si>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</si>
  <si>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</si>
  <si>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</si>
  <si>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</si>
  <si>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</si>
  <si>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</si>
  <si>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</si>
  <si>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</si>
  <si>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</si>
  <si>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</si>
  <si>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</si>
  <si>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</si>
  <si>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</si>
  <si>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</si>
  <si>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</si>
  <si>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</si>
  <si>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</si>
  <si>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</si>
  <si>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</si>
  <si>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</si>
  <si>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</si>
  <si>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</si>
  <si>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</si>
  <si>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</si>
  <si>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</si>
  <si>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</si>
  <si>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</si>
  <si>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</si>
  <si>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</si>
  <si>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</si>
  <si>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</si>
  <si>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</si>
  <si>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</si>
  <si>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</si>
  <si>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</si>
  <si>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</si>
  <si>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</si>
  <si>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</si>
  <si>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</si>
  <si>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</si>
  <si>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</si>
  <si>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</si>
  <si>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</si>
  <si>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</si>
  <si>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</si>
  <si>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</si>
  <si>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</si>
  <si>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</si>
  <si>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</si>
  <si>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</si>
  <si>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</si>
  <si>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</si>
  <si>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</si>
  <si>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</si>
  <si>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</si>
  <si>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</si>
  <si>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</si>
  <si>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</si>
  <si>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</si>
  <si>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</si>
  <si>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</si>
  <si>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</si>
  <si>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</si>
  <si>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</si>
  <si>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</si>
  <si>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</si>
  <si>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</si>
  <si>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</si>
  <si>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</si>
  <si>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</si>
  <si>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</si>
  <si>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</si>
  <si>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</si>
  <si>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</si>
  <si>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</si>
  <si>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</si>
  <si>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</si>
  <si>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</si>
  <si>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</si>
  <si>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</si>
  <si>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</si>
  <si>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</si>
  <si>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</si>
  <si>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</si>
  <si>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</si>
  <si>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</si>
  <si>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</si>
  <si>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</si>
  <si>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</si>
  <si>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</si>
  <si>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</si>
  <si>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</si>
  <si>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</si>
  <si>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</si>
  <si>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</si>
  <si>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</si>
  <si>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</si>
  <si>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</si>
  <si>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</si>
  <si>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</si>
  <si>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</si>
  <si>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</si>
  <si>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</si>
  <si>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</si>
  <si>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</si>
  <si>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</si>
  <si>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</si>
  <si>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</si>
  <si>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</si>
  <si>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</si>
  <si>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</si>
  <si>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</si>
  <si>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</si>
  <si>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</si>
  <si>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</si>
  <si>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</si>
  <si>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</si>
  <si>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</si>
  <si>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</si>
  <si>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</si>
  <si>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</si>
  <si>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</si>
  <si>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</si>
  <si>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</si>
  <si>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</si>
  <si>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</si>
  <si>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</si>
  <si>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</si>
  <si>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</si>
  <si>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</si>
  <si>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</si>
  <si>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</si>
  <si>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</si>
  <si>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</si>
  <si>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</si>
  <si>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</si>
  <si>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</si>
  <si>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</si>
  <si>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</si>
  <si>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</si>
  <si>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</si>
  <si>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</si>
  <si>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</si>
  <si>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</si>
  <si>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</si>
  <si>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</si>
  <si>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</si>
  <si>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</si>
  <si>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</si>
  <si>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</si>
  <si>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</si>
  <si>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</si>
  <si>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</si>
  <si>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</si>
  <si>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</si>
  <si>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</si>
  <si>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</si>
  <si>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</si>
  <si>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</si>
  <si>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</si>
  <si>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</si>
  <si>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</si>
  <si>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</si>
  <si>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</si>
  <si>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</si>
  <si>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</si>
  <si>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</si>
  <si>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</si>
  <si>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</si>
  <si>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</si>
  <si>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</si>
  <si>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</si>
  <si>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</si>
  <si>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</si>
  <si>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</si>
  <si>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</si>
  <si>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</si>
  <si>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</si>
  <si>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</si>
  <si>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</si>
  <si>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</si>
  <si>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</si>
  <si>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</si>
  <si>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</si>
  <si>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</si>
  <si>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</si>
  <si>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</si>
  <si>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</si>
  <si>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</si>
  <si>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</si>
  <si>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</si>
  <si>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</si>
  <si>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</si>
  <si>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</si>
  <si>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</si>
  <si>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</si>
  <si>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</si>
  <si>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</si>
  <si>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</si>
  <si>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</si>
  <si>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</si>
  <si>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</si>
  <si>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</si>
  <si>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</si>
  <si>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</si>
  <si>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</si>
  <si>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</si>
  <si>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</si>
  <si>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</si>
  <si>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</si>
  <si>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</si>
  <si>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</si>
  <si>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</si>
  <si>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</si>
  <si>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</si>
  <si>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</si>
  <si>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</si>
  <si>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</si>
  <si>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</si>
  <si>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</si>
  <si>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</si>
  <si>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</si>
  <si>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</si>
  <si>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</si>
  <si>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</si>
  <si>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</si>
  <si>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</si>
  <si>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</si>
  <si>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</si>
  <si>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</si>
  <si>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</si>
  <si>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</si>
  <si>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</si>
  <si>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</si>
  <si>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</si>
  <si>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</si>
  <si>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</si>
  <si>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</si>
  <si>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</si>
  <si>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</si>
  <si>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</si>
  <si>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</si>
  <si>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</si>
  <si>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</si>
  <si>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</si>
  <si>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</si>
  <si>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</si>
  <si>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</si>
  <si>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</si>
  <si>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</si>
  <si>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</si>
  <si>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</si>
  <si>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</si>
  <si>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</si>
  <si>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</si>
  <si>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</si>
  <si>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</si>
  <si>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</si>
  <si>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</si>
  <si>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</si>
  <si>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</si>
  <si>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</si>
  <si>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</si>
  <si>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</si>
  <si>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</si>
  <si>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</si>
  <si>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</si>
  <si>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</si>
  <si>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</si>
  <si>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</si>
  <si>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</si>
  <si>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</si>
  <si>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</si>
  <si>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</si>
  <si>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</si>
  <si>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</si>
  <si>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</si>
  <si>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</si>
  <si>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</si>
  <si>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</si>
  <si>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</si>
  <si>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</si>
  <si>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</si>
  <si>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</si>
  <si>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</si>
  <si>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</si>
  <si>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</si>
  <si>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</si>
  <si>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</si>
  <si>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</si>
  <si>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</si>
  <si>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</si>
  <si>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</si>
  <si>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</si>
  <si>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</si>
  <si>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</si>
  <si>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</si>
  <si>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</si>
  <si>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</si>
  <si>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</si>
  <si>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</si>
  <si>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</si>
  <si>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</si>
  <si>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</si>
  <si>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</si>
  <si>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</si>
  <si>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</si>
  <si>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</si>
  <si>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</si>
  <si>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</si>
  <si>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</si>
  <si>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</si>
  <si>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</si>
  <si>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</si>
  <si>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</si>
  <si>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</si>
  <si>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</si>
  <si>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</si>
  <si>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</si>
  <si>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</si>
  <si>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</si>
  <si>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</si>
  <si>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</si>
  <si>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</si>
  <si>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</si>
  <si>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</si>
  <si>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</si>
  <si>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</si>
  <si>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</si>
  <si>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</si>
  <si>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</si>
  <si>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</si>
  <si>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</si>
  <si>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</si>
  <si>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</si>
  <si>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</si>
  <si>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</si>
  <si>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</si>
  <si>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</si>
  <si>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</si>
  <si>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</si>
  <si>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</si>
  <si>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</si>
  <si>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</si>
  <si>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</si>
  <si>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</si>
  <si>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</si>
  <si>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</si>
  <si>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</si>
  <si>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</si>
  <si>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</si>
  <si>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</si>
  <si>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</si>
  <si>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</si>
  <si>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</si>
  <si>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</si>
  <si>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</si>
  <si>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</si>
  <si>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</si>
  <si>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</si>
  <si>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</si>
  <si>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</si>
  <si>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</si>
  <si>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</si>
  <si>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</si>
  <si>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</si>
  <si>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</si>
  <si>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</si>
  <si>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</si>
  <si>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</si>
  <si>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</si>
  <si>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</si>
  <si>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</si>
  <si>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</si>
  <si>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</si>
  <si>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</si>
  <si>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</si>
  <si>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</si>
  <si>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</si>
  <si>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</si>
  <si>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</si>
  <si>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</si>
  <si>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</si>
  <si>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</si>
  <si>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</si>
  <si>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</si>
  <si>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</si>
  <si>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</si>
  <si>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</si>
  <si>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</si>
  <si>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</si>
  <si>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</si>
  <si>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</si>
  <si>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</si>
  <si>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</si>
  <si>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</si>
  <si>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</si>
  <si>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</si>
  <si>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</si>
  <si>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</si>
  <si>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</si>
  <si>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</si>
  <si>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</si>
  <si>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</si>
  <si>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</si>
  <si>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</si>
  <si>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</si>
  <si>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</si>
  <si>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</si>
  <si>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</si>
  <si>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</si>
  <si>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</si>
  <si>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</si>
  <si>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</si>
  <si>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</si>
  <si>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</si>
  <si>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</si>
  <si>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</si>
  <si>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</si>
  <si>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</si>
  <si>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</si>
  <si>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</si>
  <si>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</si>
  <si>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</si>
  <si>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</si>
  <si>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</si>
  <si>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</si>
  <si>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</si>
  <si>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</si>
  <si>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</si>
  <si>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</si>
  <si>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</si>
  <si>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</si>
  <si>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</si>
  <si>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</si>
  <si>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</si>
  <si>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</si>
  <si>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</si>
  <si>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</si>
  <si>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</si>
  <si>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</si>
  <si>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</si>
  <si>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</si>
  <si>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</si>
  <si>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</si>
  <si>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</si>
  <si>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</si>
  <si>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</si>
  <si>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</si>
  <si>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</si>
  <si>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</si>
  <si>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</si>
  <si>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</si>
  <si>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</si>
  <si>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</si>
  <si>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</si>
  <si>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</si>
  <si>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</si>
  <si>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</si>
  <si>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</si>
  <si>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</si>
  <si>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</si>
  <si>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</si>
  <si>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</si>
  <si>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</si>
  <si>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</si>
  <si>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</si>
  <si>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</si>
  <si>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</si>
  <si>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</si>
  <si>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</si>
  <si>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</si>
  <si>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</si>
  <si>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</si>
  <si>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</si>
  <si>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</si>
  <si>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</si>
  <si>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</si>
  <si>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</si>
  <si>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</si>
  <si>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</si>
  <si>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</si>
  <si>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</si>
  <si>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</si>
  <si>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</si>
  <si>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</si>
  <si>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</si>
  <si>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</si>
  <si>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</si>
  <si>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</si>
  <si>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</si>
  <si>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</si>
  <si>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</si>
  <si>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</si>
  <si>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</si>
  <si>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</si>
  <si>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</si>
  <si>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</si>
  <si>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</si>
  <si>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</si>
  <si>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</si>
  <si>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</si>
  <si>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</si>
  <si>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</si>
  <si>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</si>
  <si>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</si>
  <si>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</si>
  <si>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</si>
  <si>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</si>
  <si>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</si>
  <si>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</si>
  <si>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</si>
  <si>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</si>
  <si>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</si>
  <si>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</si>
  <si>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</si>
  <si>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</si>
  <si>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</si>
  <si>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</si>
  <si>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</si>
  <si>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</si>
  <si>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</si>
  <si>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</si>
  <si>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</si>
  <si>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</si>
  <si>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</si>
  <si>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</si>
  <si>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</si>
  <si>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</si>
  <si>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</si>
  <si>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</si>
  <si>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</si>
  <si>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</si>
  <si>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</si>
  <si>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</si>
  <si>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</si>
  <si>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</si>
  <si>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</si>
  <si>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</si>
  <si>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</si>
  <si>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</si>
  <si>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</si>
  <si>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</si>
  <si>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</si>
  <si>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</si>
  <si>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</si>
  <si>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</si>
  <si>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</si>
  <si>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</si>
  <si>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</si>
  <si>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</si>
  <si>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</si>
  <si>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</si>
  <si>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</si>
  <si>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</si>
  <si>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</si>
  <si>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</si>
  <si>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</si>
  <si>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</si>
  <si>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</si>
  <si>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</si>
  <si>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</si>
  <si>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</si>
  <si>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</si>
  <si>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</si>
  <si>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</si>
  <si>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</si>
  <si>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</si>
  <si>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</si>
  <si>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</si>
  <si>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</si>
  <si>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</si>
  <si>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</si>
  <si>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</si>
  <si>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</si>
  <si>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</si>
  <si>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</si>
  <si>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</si>
  <si>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</si>
  <si>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</si>
  <si>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</si>
  <si>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</si>
  <si>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</si>
  <si>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</si>
  <si>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</si>
  <si>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</si>
  <si>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</si>
  <si>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</si>
  <si>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</si>
  <si>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</si>
  <si>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</si>
  <si>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</si>
  <si>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</si>
  <si>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</si>
  <si>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</si>
  <si>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</si>
  <si>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</si>
  <si>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</si>
  <si>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</si>
  <si>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</si>
  <si>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</si>
  <si>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</si>
  <si>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</si>
  <si>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</si>
  <si>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</si>
  <si>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</si>
  <si>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</si>
  <si>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</si>
  <si>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</si>
  <si>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</si>
  <si>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</si>
  <si>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</si>
  <si>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</si>
  <si>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</si>
  <si>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</si>
  <si>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</si>
  <si>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</si>
  <si>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</si>
  <si>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</si>
  <si>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</si>
  <si>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</si>
  <si>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</si>
  <si>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</si>
  <si>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</si>
  <si>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</si>
  <si>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</si>
  <si>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</si>
  <si>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</si>
  <si>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</si>
  <si>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</si>
  <si>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</si>
  <si>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</si>
  <si>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</si>
  <si>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</si>
  <si>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</si>
  <si>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</si>
  <si>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</si>
  <si>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</si>
  <si>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</si>
  <si>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</si>
  <si>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</si>
  <si>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</si>
  <si>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</si>
  <si>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</si>
  <si>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</si>
  <si>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</si>
  <si>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</si>
  <si>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</si>
  <si>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</si>
  <si>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</si>
  <si>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</si>
  <si>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</si>
  <si>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</si>
  <si>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</si>
  <si>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</si>
  <si>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</si>
  <si>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</si>
  <si>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</si>
  <si>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</si>
  <si>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</si>
  <si>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</si>
  <si>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</si>
  <si>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</si>
  <si>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</si>
  <si>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</si>
  <si>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</si>
  <si>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</si>
  <si>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</si>
  <si>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</si>
  <si>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</si>
  <si>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</si>
  <si>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</si>
  <si>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</si>
  <si>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</si>
  <si>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</si>
  <si>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</si>
  <si>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</si>
  <si>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</si>
  <si>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</si>
  <si>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</si>
  <si>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</si>
  <si>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</si>
  <si>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</si>
  <si>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</si>
  <si>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</si>
  <si>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</si>
  <si>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</si>
  <si>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</si>
  <si>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</si>
  <si>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</si>
  <si>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</si>
  <si>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</si>
  <si>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</si>
  <si>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</si>
  <si>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</si>
  <si>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</si>
  <si>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</si>
  <si>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</si>
  <si>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</si>
  <si>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</si>
  <si>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</si>
  <si>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</si>
  <si>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</si>
  <si>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</si>
  <si>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</si>
  <si>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</si>
  <si>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</si>
  <si>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</si>
  <si>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</si>
  <si>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</si>
  <si>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</si>
  <si>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</si>
  <si>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</si>
  <si>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</si>
  <si>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</si>
  <si>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</si>
  <si>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</si>
  <si>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</si>
  <si>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</si>
  <si>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</si>
  <si>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</si>
  <si>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</si>
  <si>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</si>
  <si>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</si>
  <si>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</si>
  <si>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</si>
  <si>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</si>
  <si>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</si>
  <si>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</si>
  <si>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</si>
  <si>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</si>
  <si>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</si>
  <si>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</si>
  <si>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</si>
  <si>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</si>
  <si>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</si>
  <si>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</si>
  <si>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</si>
  <si>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</si>
  <si>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</si>
  <si>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</si>
  <si>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</si>
  <si>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</si>
  <si>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</si>
  <si>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</si>
  <si>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</si>
  <si>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</si>
  <si>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</si>
  <si>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</si>
  <si>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</si>
  <si>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</si>
  <si>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</si>
  <si>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</si>
  <si>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</si>
  <si>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</si>
  <si>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</si>
  <si>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</si>
  <si>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</si>
  <si>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</si>
  <si>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</si>
  <si>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</si>
  <si>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</si>
  <si>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</si>
  <si>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</si>
  <si>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</si>
  <si>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</si>
  <si>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</si>
  <si>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</si>
  <si>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</si>
  <si>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</si>
  <si>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</si>
  <si>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</si>
  <si>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</si>
  <si>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</si>
  <si>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</si>
  <si>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</si>
  <si>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</si>
  <si>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</si>
  <si>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</si>
  <si>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</si>
  <si>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</si>
  <si>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</si>
  <si>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</si>
  <si>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</si>
  <si>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</si>
  <si>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</si>
  <si>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</si>
  <si>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</si>
  <si>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</si>
  <si>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</si>
  <si>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</si>
  <si>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</si>
  <si>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</si>
  <si>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</si>
  <si>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</si>
  <si>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</si>
  <si>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</si>
  <si>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</si>
  <si>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</si>
  <si>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</si>
  <si>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</si>
  <si>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</si>
  <si>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</si>
  <si>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</si>
  <si>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</si>
  <si>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</si>
  <si>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</si>
  <si>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</si>
  <si>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</si>
  <si>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</si>
  <si>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</si>
  <si>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</si>
  <si>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</si>
  <si>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</si>
  <si>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</si>
  <si>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</si>
  <si>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</si>
  <si>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</si>
  <si>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</si>
  <si>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</si>
  <si>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</si>
  <si>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</si>
  <si>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</si>
  <si>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</si>
  <si>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</si>
  <si>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</si>
  <si>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</si>
  <si>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</si>
  <si>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</si>
  <si>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</si>
  <si>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</si>
  <si>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</si>
  <si>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</si>
  <si>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</si>
  <si>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</si>
  <si>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</si>
  <si>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</si>
  <si>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</si>
  <si>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</si>
  <si>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</si>
  <si>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</si>
  <si>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</si>
  <si>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</si>
  <si>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</si>
  <si>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</si>
  <si>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</si>
  <si>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</si>
  <si>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</si>
  <si>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</si>
  <si>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</si>
  <si>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</si>
  <si>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</si>
  <si>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</si>
  <si>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</si>
  <si>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</si>
  <si>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</si>
  <si>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</si>
  <si>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</si>
  <si>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</si>
  <si>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</si>
  <si>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</si>
  <si>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</si>
  <si>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</si>
  <si>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</si>
  <si>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</si>
  <si>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</si>
  <si>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</si>
  <si>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</si>
  <si>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</si>
  <si>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</si>
  <si>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</si>
  <si>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</si>
  <si>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</si>
  <si>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</si>
  <si>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</si>
  <si>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</si>
  <si>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</si>
  <si>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</si>
  <si>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</si>
  <si>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</si>
  <si>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</si>
  <si>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</si>
  <si>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</si>
  <si>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</si>
  <si>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</si>
  <si>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</si>
  <si>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</si>
  <si>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</si>
  <si>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</si>
  <si>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</si>
  <si>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</si>
  <si>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</si>
  <si>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</si>
  <si>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</si>
  <si>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</si>
  <si>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</si>
  <si>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</si>
  <si>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</si>
  <si>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</si>
  <si>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</si>
  <si>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</si>
  <si>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</si>
  <si>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</si>
  <si>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</si>
  <si>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</si>
  <si>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</si>
  <si>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</si>
  <si>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</si>
  <si>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</si>
  <si>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</si>
  <si>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</si>
  <si>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</si>
  <si>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</si>
  <si>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</si>
  <si>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</si>
  <si>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</si>
  <si>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</si>
  <si>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</si>
  <si>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</si>
  <si>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</si>
  <si>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</si>
  <si>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</si>
  <si>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</si>
  <si>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</si>
  <si>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</si>
  <si>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</si>
  <si>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</si>
  <si>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</si>
  <si>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</si>
  <si>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</si>
  <si>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</si>
  <si>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</si>
  <si>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</si>
  <si>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</si>
  <si>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</si>
  <si>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</si>
  <si>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</si>
  <si>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</si>
  <si>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</si>
  <si>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</si>
  <si>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</si>
  <si>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</si>
  <si>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</si>
  <si>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</si>
  <si>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</si>
  <si>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</si>
  <si>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</si>
  <si>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</si>
  <si>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</si>
  <si>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</si>
  <si>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</si>
  <si>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</si>
  <si>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</si>
  <si>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</si>
  <si>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</si>
  <si>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</si>
  <si>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</si>
  <si>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</si>
  <si>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</si>
  <si>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</si>
  <si>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</si>
  <si>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</si>
  <si>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</si>
  <si>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</si>
  <si>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</si>
  <si>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</si>
  <si>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</si>
  <si>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</si>
  <si>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</si>
  <si>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</si>
  <si>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</si>
  <si>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</si>
  <si>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</si>
  <si>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</si>
  <si>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</si>
  <si>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</si>
  <si>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</si>
  <si>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</si>
  <si>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</si>
  <si>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</si>
  <si>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</si>
  <si>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</si>
  <si>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</si>
  <si>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</si>
  <si>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</si>
  <si>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</si>
  <si>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</si>
  <si>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</si>
  <si>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</si>
  <si>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</si>
  <si>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</si>
  <si>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</si>
  <si>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</si>
  <si>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</si>
  <si>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</si>
  <si>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</si>
  <si>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</si>
  <si>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</si>
  <si>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</si>
  <si>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</si>
  <si>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</si>
  <si>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</si>
  <si>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</si>
  <si>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</si>
  <si>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</si>
  <si>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</si>
  <si>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</si>
  <si>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</si>
  <si>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</si>
  <si>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</si>
  <si>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</si>
  <si>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</si>
  <si>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</si>
  <si>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</si>
  <si>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</si>
  <si>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</si>
  <si>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</si>
  <si>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</si>
  <si>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</si>
  <si>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</si>
  <si>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</si>
  <si>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</si>
  <si>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</si>
  <si>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</si>
  <si>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</si>
  <si>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</si>
  <si>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</si>
  <si>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</si>
  <si>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</si>
  <si>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</si>
  <si>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</si>
  <si>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</si>
  <si>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</si>
  <si>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</si>
  <si>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</si>
  <si>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</si>
  <si>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</si>
  <si>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</si>
  <si>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</si>
  <si>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</si>
  <si>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</si>
  <si>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</si>
  <si>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</si>
  <si>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</si>
  <si>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</si>
  <si>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</si>
  <si>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</si>
  <si>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</si>
  <si>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</si>
  <si>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</si>
  <si>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</si>
  <si>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</si>
  <si>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</si>
  <si>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</si>
  <si>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</si>
  <si>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</si>
  <si>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</si>
  <si>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</si>
  <si>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</si>
  <si>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</si>
  <si>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</si>
  <si>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</si>
  <si>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</si>
  <si>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</si>
  <si>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</si>
  <si>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</si>
  <si>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</si>
  <si>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</si>
  <si>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</si>
  <si>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</si>
  <si>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</si>
  <si>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</si>
  <si>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</si>
  <si>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</si>
  <si>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</si>
  <si>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</si>
  <si>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</si>
  <si>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</si>
  <si>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</si>
  <si>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</si>
  <si>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</si>
  <si>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</si>
  <si>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</si>
  <si>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</si>
  <si>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</si>
  <si>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</si>
  <si>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</si>
  <si>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</si>
  <si>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</si>
  <si>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</si>
  <si>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</si>
  <si>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</si>
  <si>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</si>
  <si>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</si>
  <si>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</si>
  <si>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</si>
  <si>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</si>
  <si>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</si>
  <si>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</si>
  <si>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</si>
  <si>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</si>
  <si>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</si>
  <si>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</si>
  <si>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</si>
  <si>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</si>
  <si>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</si>
  <si>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</si>
  <si>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</si>
  <si>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</si>
  <si>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</si>
  <si>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</si>
  <si>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</si>
  <si>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</si>
  <si>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</si>
  <si>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</si>
  <si>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</si>
  <si>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</si>
  <si>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</si>
  <si>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</si>
  <si>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</si>
  <si>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</si>
  <si>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</si>
  <si>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</si>
  <si>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</si>
  <si>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</si>
  <si>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</si>
  <si>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</si>
  <si>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</si>
  <si>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</si>
  <si>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</si>
  <si>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</si>
  <si>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</si>
  <si>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</si>
  <si>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</si>
  <si>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</si>
  <si>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</si>
  <si>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</si>
  <si>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</si>
  <si>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</si>
  <si>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</si>
  <si>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</si>
  <si>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</si>
  <si>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</si>
  <si>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</si>
  <si>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</si>
  <si>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</si>
  <si>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</si>
  <si>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</si>
  <si>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</si>
  <si>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</si>
  <si>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</si>
  <si>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</si>
  <si>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</si>
  <si>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</si>
  <si>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</si>
  <si>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</si>
  <si>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</si>
  <si>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</si>
  <si>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</si>
  <si>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</si>
  <si>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</si>
  <si>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</si>
  <si>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</si>
  <si>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</si>
  <si>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</si>
  <si>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</si>
  <si>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</si>
  <si>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</si>
  <si>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</si>
  <si>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</si>
  <si>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</si>
  <si>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</si>
  <si>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</si>
  <si>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</si>
  <si>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</si>
  <si>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</si>
  <si>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</si>
  <si>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</si>
  <si>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</si>
  <si>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</si>
  <si>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</si>
  <si>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</si>
  <si>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</si>
  <si>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</si>
  <si>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</si>
  <si>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</si>
  <si>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</si>
  <si>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</si>
  <si>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</si>
  <si>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</si>
  <si>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</si>
  <si>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</si>
  <si>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</si>
  <si>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</si>
  <si>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</si>
  <si>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</si>
  <si>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</si>
  <si>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</si>
  <si>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</si>
  <si>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</si>
  <si>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</si>
  <si>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</si>
  <si>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</si>
  <si>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</si>
  <si>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</si>
  <si>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</si>
  <si>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</si>
  <si>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</si>
  <si>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</si>
  <si>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</si>
  <si>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</si>
  <si>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</si>
  <si>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</si>
  <si>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</si>
  <si>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</si>
  <si>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</si>
  <si>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</si>
  <si>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</si>
  <si>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</si>
  <si>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</si>
  <si>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</si>
  <si>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</si>
  <si>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</si>
  <si>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</si>
  <si>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</si>
  <si>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</si>
  <si>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</si>
  <si>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</si>
  <si>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</si>
  <si>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</si>
  <si>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</si>
  <si>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</si>
  <si>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</si>
  <si>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</si>
  <si>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</si>
  <si>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</si>
  <si>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</si>
  <si>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</si>
  <si>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</si>
  <si>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</si>
  <si>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</si>
  <si>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</si>
  <si>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</si>
  <si>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</si>
  <si>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</si>
  <si>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</si>
  <si>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</si>
  <si>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</si>
  <si>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</si>
  <si>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</si>
  <si>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</si>
  <si>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</si>
  <si>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</si>
  <si>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</si>
  <si>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</si>
  <si>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</si>
  <si>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</si>
  <si>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</si>
  <si>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</si>
  <si>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</si>
  <si>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</si>
  <si>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</si>
  <si>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</si>
  <si>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</si>
  <si>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</si>
  <si>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</si>
  <si>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</si>
  <si>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</si>
  <si>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</si>
  <si>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</si>
  <si>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</si>
  <si>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</si>
  <si>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</si>
  <si>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</si>
  <si>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</si>
  <si>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</si>
  <si>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</si>
  <si>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</si>
  <si>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</si>
  <si>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</si>
  <si>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</si>
  <si>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</si>
  <si>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</si>
  <si>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</si>
  <si>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</si>
  <si>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</si>
  <si>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</si>
  <si>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</si>
  <si>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</si>
  <si>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</si>
  <si>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</si>
  <si>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</si>
  <si>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</si>
  <si>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</si>
  <si>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</si>
  <si>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</si>
  <si>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</si>
  <si>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</si>
  <si>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</si>
  <si>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</si>
  <si>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</si>
  <si>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</si>
  <si>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</si>
  <si>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</si>
  <si>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</si>
  <si>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</si>
  <si>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</si>
  <si>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</si>
  <si>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</si>
  <si>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</si>
  <si>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</si>
  <si>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</si>
  <si>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</si>
  <si>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</si>
  <si>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</si>
  <si>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</si>
  <si>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</si>
  <si>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</si>
  <si>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</si>
  <si>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</si>
  <si>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</si>
  <si>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</si>
  <si>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</si>
  <si>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</si>
  <si>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</si>
  <si>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</si>
  <si>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</si>
  <si>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</si>
  <si>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</si>
  <si>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</si>
  <si>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</si>
  <si>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</si>
  <si>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</si>
  <si>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</si>
  <si>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</si>
  <si>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</si>
  <si>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</si>
  <si>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</si>
  <si>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</si>
  <si>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</si>
  <si>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</si>
  <si>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</si>
  <si>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</si>
  <si>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</si>
  <si>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</si>
  <si>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</si>
  <si>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</si>
  <si>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</si>
  <si>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</si>
  <si>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</si>
  <si>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</si>
  <si>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</si>
  <si>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</si>
  <si>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</si>
  <si>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</si>
  <si>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</si>
  <si>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</si>
  <si>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</si>
  <si>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</si>
  <si>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</si>
  <si>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</si>
  <si>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</si>
  <si>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</si>
  <si>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</si>
  <si>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</si>
  <si>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</si>
  <si>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</si>
  <si>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</si>
  <si>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</si>
  <si>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</si>
  <si>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</si>
  <si>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</si>
  <si>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</si>
  <si>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</si>
  <si>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</si>
  <si>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</si>
  <si>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</si>
  <si>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</si>
  <si>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</si>
  <si>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</si>
  <si>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</si>
  <si>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</si>
  <si>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</si>
  <si>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</si>
  <si>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</si>
  <si>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</si>
  <si>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</si>
  <si>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</si>
  <si>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</si>
  <si>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</si>
  <si>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</si>
  <si>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</si>
  <si>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</si>
  <si>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</si>
  <si>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</si>
  <si>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</si>
  <si>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</si>
  <si>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</si>
  <si>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</si>
  <si>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</si>
  <si>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</si>
  <si>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</si>
  <si>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</si>
  <si>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</si>
  <si>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</si>
  <si>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</si>
  <si>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</si>
  <si>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</si>
  <si>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</si>
  <si>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</si>
  <si>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</si>
  <si>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</si>
  <si>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</si>
  <si>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</si>
  <si>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</si>
  <si>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</si>
  <si>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</si>
  <si>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</si>
  <si>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</si>
  <si>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</si>
  <si>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</si>
  <si>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</si>
  <si>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</si>
  <si>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</si>
  <si>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</si>
  <si>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</si>
  <si>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</si>
  <si>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</si>
  <si>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</si>
  <si>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</si>
  <si>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</si>
  <si>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</si>
  <si>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</si>
  <si>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</si>
  <si>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</si>
  <si>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</si>
  <si>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</si>
  <si>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</si>
  <si>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</si>
  <si>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</si>
  <si>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</si>
  <si>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</si>
  <si>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</si>
  <si>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</si>
  <si>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</si>
  <si>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</si>
  <si>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</si>
  <si>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</si>
  <si>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</si>
  <si>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</si>
  <si>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</si>
  <si>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</si>
  <si>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</si>
  <si>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</si>
  <si>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</si>
  <si>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</si>
  <si>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</si>
  <si>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</si>
  <si>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</si>
  <si>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</si>
  <si>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</si>
  <si>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</si>
  <si>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</si>
  <si>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</si>
  <si>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</si>
  <si>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</si>
  <si>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</si>
  <si>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</si>
  <si>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</si>
  <si>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</si>
  <si>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</si>
  <si>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</si>
  <si>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</si>
  <si>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</si>
  <si>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</si>
  <si>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</si>
  <si>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</si>
  <si>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</si>
  <si>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</si>
  <si>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</si>
  <si>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</si>
  <si>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</si>
  <si>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</si>
  <si>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</si>
  <si>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</si>
  <si>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</si>
  <si>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</si>
  <si>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</si>
  <si>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</si>
  <si>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</si>
  <si>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</si>
  <si>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</si>
  <si>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</si>
  <si>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</si>
  <si>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</si>
  <si>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</si>
  <si>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</si>
  <si>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</si>
  <si>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</si>
  <si>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</si>
  <si>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</si>
  <si>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</si>
  <si>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</si>
  <si>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</si>
  <si>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</si>
  <si>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</si>
  <si>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</si>
  <si>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</si>
  <si>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</si>
  <si>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</si>
  <si>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</si>
  <si>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</si>
  <si>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</si>
  <si>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</si>
  <si>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</si>
  <si>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</si>
  <si>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</si>
  <si>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</si>
  <si>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</si>
  <si>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</si>
  <si>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</si>
  <si>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</si>
  <si>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</si>
  <si>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</si>
  <si>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</si>
  <si>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</si>
  <si>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</si>
  <si>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</si>
  <si>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</si>
  <si>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</si>
  <si>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</si>
  <si>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</si>
  <si>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</si>
  <si>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</si>
  <si>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</si>
  <si>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</si>
  <si>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</si>
  <si>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</si>
  <si>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</si>
  <si>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</si>
  <si>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</si>
  <si>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</si>
  <si>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</si>
  <si>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</si>
  <si>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</si>
  <si>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</si>
  <si>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</si>
  <si>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</si>
  <si>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</si>
  <si>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</si>
  <si>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</si>
  <si>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</si>
  <si>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</si>
  <si>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</si>
  <si>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</si>
  <si>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</si>
  <si>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</si>
  <si>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</si>
  <si>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</si>
  <si>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</si>
  <si>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</si>
  <si>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</si>
  <si>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</si>
  <si>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</si>
  <si>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</si>
  <si>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</si>
  <si>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</si>
  <si>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</si>
  <si>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</si>
  <si>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</si>
  <si>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</si>
  <si>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</si>
  <si>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</si>
  <si>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</si>
  <si>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</si>
  <si>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</si>
  <si>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</si>
  <si>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</si>
  <si>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</si>
  <si>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</si>
  <si>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</si>
  <si>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</si>
  <si>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</si>
  <si>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</si>
  <si>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</si>
  <si>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</si>
  <si>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</si>
  <si>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</si>
  <si>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</si>
  <si>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</si>
  <si>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</si>
  <si>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</si>
  <si>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</si>
  <si>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</si>
  <si>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</si>
  <si>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</si>
  <si>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</si>
  <si>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</si>
  <si>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</si>
  <si>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</si>
  <si>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</si>
  <si>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</si>
  <si>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</si>
  <si>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</si>
  <si>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</si>
  <si>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</si>
  <si>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</si>
  <si>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</si>
  <si>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</si>
  <si>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</si>
  <si>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</si>
  <si>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</si>
  <si>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</si>
  <si>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</si>
  <si>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</si>
  <si>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</si>
  <si>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</si>
  <si>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</si>
  <si>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</si>
  <si>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</si>
  <si>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</si>
  <si>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</si>
  <si>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</si>
  <si>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</si>
  <si>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</si>
  <si>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</si>
  <si>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</si>
  <si>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</si>
  <si>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</si>
  <si>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</si>
  <si>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</si>
  <si>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</si>
  <si>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</si>
  <si>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</si>
  <si>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</si>
  <si>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</si>
  <si>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</si>
  <si>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</si>
  <si>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</si>
  <si>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</si>
  <si>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</si>
  <si>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</si>
  <si>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</si>
  <si>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</si>
  <si>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</si>
  <si>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</si>
  <si>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</si>
  <si>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</si>
  <si>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</si>
  <si>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</si>
  <si>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</si>
  <si>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</si>
  <si>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</si>
  <si>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</si>
  <si>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</si>
  <si>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</si>
  <si>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</si>
  <si>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</si>
  <si>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</si>
  <si>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</si>
  <si>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</si>
  <si>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</si>
  <si>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</si>
  <si>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</si>
  <si>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</si>
  <si>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</si>
  <si>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</si>
  <si>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</si>
  <si>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</si>
  <si>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</si>
  <si>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</si>
  <si>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</si>
  <si>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</si>
  <si>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</si>
  <si>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</si>
  <si>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</si>
  <si>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</si>
  <si>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</si>
  <si>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</si>
  <si>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</si>
  <si>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</si>
  <si>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</si>
  <si>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</si>
  <si>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</si>
  <si>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</si>
  <si>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</si>
  <si>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</si>
  <si>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</si>
  <si>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</si>
  <si>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</si>
  <si>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</si>
  <si>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</si>
  <si>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</si>
  <si>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</si>
  <si>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</si>
  <si>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</si>
  <si>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</si>
  <si>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</si>
  <si>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</si>
  <si>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</si>
  <si>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</si>
  <si>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</si>
  <si>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</si>
  <si>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</si>
  <si>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</si>
  <si>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</si>
  <si>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</si>
  <si>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</si>
  <si>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</si>
  <si>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</si>
  <si>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</si>
  <si>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</si>
  <si>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</si>
  <si>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</si>
  <si>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</si>
  <si>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</si>
  <si>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</si>
  <si>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</si>
  <si>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</si>
  <si>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</si>
  <si>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</si>
  <si>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</si>
  <si>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</si>
  <si>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</si>
  <si>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</si>
  <si>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</si>
  <si>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</si>
  <si>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</si>
  <si>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</si>
  <si>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</si>
  <si>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</si>
  <si>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</si>
  <si>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</si>
  <si>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</si>
  <si>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</si>
  <si>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</si>
  <si>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</si>
  <si>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</si>
  <si>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</si>
  <si>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</si>
  <si>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</si>
  <si>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</si>
  <si>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</si>
  <si>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</si>
  <si>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</si>
  <si>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</si>
  <si>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</si>
  <si>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</si>
  <si>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</si>
  <si>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</si>
  <si>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</si>
  <si>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</si>
  <si>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</si>
  <si>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</si>
  <si>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</si>
  <si>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</si>
  <si>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</si>
  <si>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</si>
  <si>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</si>
  <si>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</si>
  <si>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</si>
  <si>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</si>
  <si>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</si>
  <si>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</si>
  <si>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</si>
  <si>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</si>
  <si>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</si>
  <si>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</si>
  <si>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</si>
  <si>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</si>
  <si>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</si>
  <si>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</si>
  <si>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</si>
  <si>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</si>
  <si>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</si>
  <si>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</si>
  <si>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</si>
  <si>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</si>
  <si>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</si>
  <si>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</si>
  <si>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</si>
  <si>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</si>
  <si>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</si>
  <si>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</si>
  <si>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</si>
  <si>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</si>
  <si>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</si>
  <si>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</si>
  <si>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</si>
  <si>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</si>
  <si>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</si>
  <si>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</si>
  <si>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</si>
  <si>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</si>
  <si>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</si>
  <si>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</si>
  <si>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</si>
  <si>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</si>
  <si>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</si>
  <si>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</si>
  <si>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</si>
  <si>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</si>
  <si>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</si>
  <si>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</si>
  <si>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</si>
  <si>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</si>
  <si>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</si>
  <si>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</si>
  <si>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</si>
  <si>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</si>
  <si>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</si>
  <si>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</si>
  <si>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</si>
  <si>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</si>
  <si>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</si>
  <si>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</si>
  <si>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</si>
  <si>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</si>
  <si>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</si>
  <si>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</si>
  <si>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</si>
  <si>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</si>
  <si>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</si>
  <si>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</si>
  <si>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</si>
  <si>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</si>
  <si>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</si>
  <si>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</si>
  <si>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</si>
  <si>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</si>
  <si>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</si>
  <si>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</si>
  <si>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</si>
  <si>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</si>
  <si>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</si>
  <si>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</si>
  <si>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</si>
  <si>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</si>
  <si>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</si>
  <si>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</si>
  <si>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</si>
  <si>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</si>
  <si>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</si>
  <si>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</si>
  <si>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</si>
  <si>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</si>
  <si>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</si>
  <si>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</si>
  <si>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</si>
  <si>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</si>
  <si>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</si>
  <si>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</si>
  <si>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</si>
  <si>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</si>
  <si>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</si>
  <si>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</si>
  <si>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</si>
  <si>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</si>
  <si>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</si>
  <si>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</si>
  <si>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</si>
  <si>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</si>
  <si>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</si>
  <si>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</si>
  <si>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</si>
  <si>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</si>
  <si>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</si>
  <si>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</si>
  <si>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</si>
  <si>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</si>
  <si>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</si>
  <si>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</si>
  <si>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</si>
  <si>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</si>
  <si>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</si>
  <si>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</si>
  <si>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</si>
  <si>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</si>
  <si>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</si>
  <si>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</si>
  <si>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</si>
  <si>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</si>
  <si>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</si>
  <si>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</si>
  <si>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</si>
  <si>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</si>
  <si>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</si>
  <si>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</si>
  <si>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</si>
  <si>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</si>
  <si>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</si>
  <si>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</si>
  <si>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</si>
  <si>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</si>
  <si>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</si>
  <si>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</si>
  <si>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</si>
  <si>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</si>
  <si>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</si>
  <si>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</si>
  <si>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</si>
  <si>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</si>
  <si>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</si>
  <si>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</si>
  <si>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</si>
  <si>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</si>
  <si>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</si>
  <si>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</si>
  <si>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</si>
  <si>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</si>
  <si>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</si>
  <si>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</si>
  <si>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</si>
  <si>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</si>
  <si>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</si>
  <si>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</si>
  <si>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</si>
  <si>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</si>
  <si>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</si>
  <si>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</si>
  <si>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</si>
  <si>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</si>
  <si>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</si>
  <si>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</si>
  <si>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</si>
  <si>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</si>
  <si>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</si>
  <si>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</si>
  <si>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</si>
  <si>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</si>
  <si>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</si>
  <si>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</si>
  <si>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</si>
  <si>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</si>
  <si>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</si>
  <si>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</si>
  <si>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</si>
  <si>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</si>
  <si>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</si>
  <si>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</si>
  <si>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</si>
  <si>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</si>
  <si>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</si>
  <si>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</si>
  <si>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</si>
  <si>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</si>
  <si>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</si>
  <si>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</si>
  <si>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</si>
  <si>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</si>
  <si>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</si>
  <si>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</si>
  <si>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</si>
  <si>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</si>
  <si>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</si>
  <si>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</si>
  <si>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</si>
  <si>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</si>
  <si>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</si>
  <si>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</si>
  <si>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</si>
  <si>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</si>
  <si>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</si>
  <si>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</si>
  <si>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</si>
  <si>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</si>
  <si>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</si>
  <si>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</si>
  <si>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</si>
  <si>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</si>
  <si>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</si>
  <si>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</si>
  <si>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</si>
  <si>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</si>
  <si>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</si>
  <si>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</si>
  <si>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</si>
  <si>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</si>
  <si>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</si>
  <si>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</si>
  <si>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</si>
  <si>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</si>
  <si>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</si>
  <si>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</si>
  <si>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</si>
  <si>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</si>
  <si>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</si>
  <si>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</si>
  <si>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</si>
  <si>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</si>
  <si>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</si>
  <si>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</si>
  <si>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</si>
  <si>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</si>
  <si>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</si>
  <si>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</si>
  <si>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</si>
  <si>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</si>
  <si>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</si>
  <si>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</si>
  <si>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</si>
  <si>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</si>
  <si>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</si>
  <si>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</si>
  <si>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</si>
  <si>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</si>
  <si>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</si>
  <si>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</si>
  <si>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</si>
  <si>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</si>
  <si>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</si>
  <si>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</si>
  <si>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</si>
  <si>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</si>
  <si>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</si>
  <si>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</si>
  <si>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</si>
  <si>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</si>
  <si>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</si>
  <si>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</si>
  <si>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</si>
  <si>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</si>
  <si>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</si>
  <si>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</si>
  <si>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</si>
  <si>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</si>
  <si>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</si>
  <si>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</si>
  <si>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</si>
  <si>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</si>
  <si>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</si>
  <si>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</si>
  <si>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</si>
  <si>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</si>
  <si>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</si>
  <si>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</si>
  <si>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</si>
  <si>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</si>
  <si>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</si>
  <si>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</si>
  <si>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</si>
  <si>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</si>
  <si>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</si>
  <si>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</si>
  <si>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</si>
  <si>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</si>
  <si>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</si>
  <si>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</si>
  <si>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</si>
  <si>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</si>
  <si>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</si>
  <si>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</si>
  <si>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</si>
  <si>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</si>
  <si>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</si>
  <si>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</si>
  <si>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</si>
  <si>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</si>
  <si>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</si>
  <si>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</si>
  <si>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</si>
  <si>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</si>
  <si>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</si>
  <si>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</si>
  <si>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</si>
  <si>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</si>
  <si>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</si>
  <si>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</si>
  <si>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</si>
  <si>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</si>
  <si>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</si>
  <si>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</si>
  <si>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</si>
  <si>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</si>
  <si>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</si>
  <si>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</si>
  <si>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</si>
  <si>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</si>
  <si>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</si>
  <si>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</si>
  <si>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</si>
  <si>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</si>
  <si>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</si>
  <si>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</si>
  <si>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</si>
  <si>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</si>
  <si>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</si>
  <si>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</si>
  <si>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</si>
  <si>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</si>
  <si>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</si>
  <si>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</si>
  <si>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</si>
  <si>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</si>
  <si>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</si>
  <si>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</si>
  <si>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</si>
  <si>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</si>
  <si>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</si>
  <si>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</si>
  <si>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</si>
  <si>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</si>
  <si>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</si>
  <si>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</si>
  <si>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</si>
  <si>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</si>
  <si>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</si>
  <si>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</si>
  <si>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</si>
  <si>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</si>
  <si>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</si>
  <si>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</si>
  <si>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</si>
  <si>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</si>
  <si>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</si>
  <si>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</si>
  <si>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</si>
  <si>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</si>
  <si>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</si>
  <si>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</si>
  <si>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</si>
  <si>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</si>
  <si>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</si>
  <si>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</si>
  <si>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</si>
  <si>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</si>
  <si>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</si>
  <si>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</si>
  <si>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</si>
  <si>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</si>
  <si>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</si>
  <si>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</si>
  <si>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</si>
  <si>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</si>
  <si>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</si>
  <si>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</si>
  <si>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</si>
  <si>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</si>
  <si>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</si>
  <si>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</si>
  <si>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</si>
  <si>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</si>
  <si>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</si>
  <si>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</si>
  <si>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</si>
  <si>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</si>
  <si>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</si>
  <si>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</si>
  <si>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</si>
  <si>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</si>
  <si>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</si>
  <si>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</si>
  <si>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</si>
  <si>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</si>
  <si>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</si>
  <si>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</si>
  <si>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</si>
  <si>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</si>
  <si>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</si>
  <si>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</si>
  <si>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</si>
  <si>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</si>
  <si>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</si>
  <si>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</si>
  <si>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</si>
  <si>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</si>
  <si>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</si>
  <si>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</si>
  <si>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</si>
  <si>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</si>
  <si>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</si>
  <si>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</si>
  <si>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</si>
  <si>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</si>
  <si>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</si>
  <si>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</si>
  <si>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</si>
  <si>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</si>
  <si>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</si>
  <si>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</si>
  <si>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</si>
  <si>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</si>
  <si>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</si>
  <si>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</si>
  <si>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</si>
  <si>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</si>
  <si>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</si>
  <si>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</si>
  <si>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</si>
  <si>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</si>
  <si>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</si>
  <si>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</si>
  <si>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</si>
  <si>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</si>
  <si>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</si>
  <si>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</si>
  <si>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</si>
  <si>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</si>
  <si>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</si>
  <si>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</si>
  <si>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</si>
  <si>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</si>
  <si>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</si>
  <si>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</si>
  <si>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</si>
  <si>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</si>
  <si>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</si>
  <si>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</si>
  <si>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</si>
  <si>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</si>
  <si>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</si>
  <si>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</si>
  <si>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</si>
  <si>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</si>
  <si>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</si>
  <si>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</si>
  <si>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</si>
  <si>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</si>
  <si>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</si>
  <si>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</si>
  <si>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</si>
  <si>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</si>
  <si>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</si>
  <si>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</si>
  <si>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</si>
  <si>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</si>
  <si>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</si>
  <si>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</si>
  <si>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</si>
  <si>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</si>
  <si>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</si>
  <si>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</si>
  <si>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</si>
  <si>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</si>
  <si>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</si>
  <si>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</si>
  <si>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</si>
  <si>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</si>
  <si>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</si>
  <si>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</si>
  <si>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</si>
  <si>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</si>
  <si>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</si>
  <si>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</si>
  <si>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</si>
  <si>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</si>
  <si>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</si>
  <si>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</si>
  <si>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</si>
  <si>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</si>
  <si>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</si>
  <si>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</si>
  <si>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</si>
  <si>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</si>
  <si>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</si>
  <si>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</si>
  <si>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</si>
  <si>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</si>
  <si>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</si>
  <si>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</si>
  <si>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</si>
  <si>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</si>
  <si>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</si>
  <si>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</si>
  <si>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</si>
  <si>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</si>
  <si>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</si>
  <si>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</si>
  <si>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</si>
  <si>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</si>
  <si>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</si>
  <si>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</si>
  <si>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</si>
  <si>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</si>
  <si>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</si>
  <si>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</si>
  <si>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</si>
  <si>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</si>
  <si>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</si>
  <si>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</si>
  <si>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</si>
  <si>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</si>
  <si>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</si>
  <si>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</si>
  <si>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</si>
  <si>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</si>
  <si>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</si>
  <si>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</si>
  <si>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</si>
  <si>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</si>
  <si>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</si>
  <si>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</si>
  <si>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</si>
  <si>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</si>
  <si>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</si>
  <si>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</si>
  <si>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</si>
  <si>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</si>
  <si>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</si>
  <si>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</si>
  <si>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</si>
  <si>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</si>
  <si>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</si>
  <si>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</si>
  <si>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</si>
  <si>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</si>
  <si>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</si>
  <si>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</si>
  <si>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</si>
  <si>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</si>
  <si>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</si>
  <si>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</si>
  <si>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</si>
  <si>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</si>
  <si>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</si>
  <si>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</si>
  <si>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</si>
  <si>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</si>
  <si>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</si>
  <si>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</si>
  <si>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</si>
  <si>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</si>
  <si>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</si>
  <si>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</si>
  <si>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</si>
  <si>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</si>
  <si>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</si>
  <si>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</si>
  <si>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</si>
  <si>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</si>
  <si>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</si>
  <si>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</si>
  <si>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</si>
  <si>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</si>
  <si>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</si>
  <si>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</si>
  <si>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</si>
  <si>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</si>
  <si>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</si>
  <si>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</si>
  <si>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</si>
  <si>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</si>
  <si>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</si>
  <si>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</si>
  <si>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</si>
  <si>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</si>
  <si>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</si>
  <si>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</si>
  <si>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</si>
  <si>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</si>
  <si>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</si>
  <si>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</si>
  <si>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</si>
  <si>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</si>
  <si>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</si>
  <si>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</si>
  <si>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</si>
  <si>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</si>
  <si>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</si>
  <si>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</si>
  <si>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</si>
  <si>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</si>
  <si>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</si>
  <si>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</si>
  <si>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</si>
  <si>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</si>
  <si>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</si>
  <si>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</si>
  <si>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</si>
  <si>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</si>
  <si>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</si>
  <si>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</si>
  <si>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</si>
  <si>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</si>
  <si>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</si>
  <si>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</si>
  <si>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</si>
  <si>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</si>
  <si>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</si>
  <si>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</si>
  <si>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</si>
  <si>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</si>
  <si>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</si>
  <si>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</si>
  <si>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</si>
  <si>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</si>
  <si>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</si>
  <si>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</si>
  <si>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</si>
  <si>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</si>
  <si>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</si>
  <si>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</si>
  <si>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</si>
  <si>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</si>
  <si>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</si>
  <si>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</si>
  <si>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</si>
  <si>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</si>
  <si>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</si>
  <si>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</si>
  <si>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</si>
  <si>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</si>
  <si>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</si>
  <si>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</si>
  <si>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</si>
  <si>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</si>
  <si>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</si>
  <si>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</si>
  <si>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</si>
  <si>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</si>
  <si>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</si>
  <si>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</si>
  <si>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</si>
  <si>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</si>
  <si>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</si>
  <si>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</si>
  <si>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</si>
  <si>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</si>
  <si>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</si>
  <si>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</si>
  <si>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</si>
  <si>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</si>
  <si>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</si>
  <si>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</si>
  <si>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</si>
  <si>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</si>
  <si>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</si>
  <si>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</si>
  <si>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</si>
  <si>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</si>
  <si>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</si>
  <si>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</si>
  <si>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</si>
  <si>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</si>
  <si>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</si>
  <si>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</si>
  <si>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</si>
  <si>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</si>
  <si>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</si>
  <si>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</si>
  <si>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</si>
  <si>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</si>
  <si>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</si>
  <si>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</si>
  <si>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</si>
  <si>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</si>
  <si>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</si>
  <si>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</si>
  <si>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</si>
  <si>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</si>
  <si>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</si>
  <si>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</si>
  <si>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</si>
  <si>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</si>
  <si>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</si>
  <si>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</si>
  <si>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</si>
  <si>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</si>
  <si>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</si>
  <si>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</si>
  <si>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</si>
  <si>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</si>
  <si>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</si>
  <si>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</si>
  <si>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</si>
  <si>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</si>
  <si>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</si>
  <si>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</si>
  <si>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</si>
  <si>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</si>
  <si>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</si>
  <si>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</si>
  <si>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</si>
  <si>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</si>
  <si>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</si>
  <si>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</si>
  <si>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</si>
  <si>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</si>
  <si>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</si>
  <si>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</si>
  <si>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</si>
  <si>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</si>
  <si>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</si>
  <si>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</si>
  <si>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</si>
  <si>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</si>
  <si>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</si>
  <si>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</si>
  <si>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</si>
  <si>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</si>
  <si>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</si>
  <si>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</si>
  <si>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</si>
  <si>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</si>
  <si>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</si>
  <si>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</si>
  <si>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</si>
  <si>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</si>
  <si>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</si>
  <si>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</si>
  <si>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</si>
  <si>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</si>
  <si>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</si>
  <si>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</si>
  <si>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</si>
  <si>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</si>
  <si>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</si>
  <si>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</si>
  <si>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</si>
  <si>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</si>
  <si>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</si>
  <si>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</si>
  <si>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</si>
  <si>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</si>
  <si>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</si>
  <si>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</si>
  <si>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</si>
  <si>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</si>
  <si>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</si>
  <si>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</si>
  <si>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</si>
  <si>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</si>
  <si>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</si>
  <si>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</si>
  <si>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</si>
  <si>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</si>
  <si>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</si>
  <si>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</si>
  <si>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</si>
  <si>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</si>
  <si>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</si>
  <si>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</si>
  <si>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</si>
  <si>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</si>
  <si>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</si>
  <si>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</si>
  <si>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</si>
  <si>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</si>
  <si>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</si>
  <si>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</si>
  <si>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</si>
  <si>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</si>
  <si>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</si>
  <si>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</si>
  <si>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</si>
  <si>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</si>
  <si>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</si>
  <si>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</si>
  <si>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</si>
  <si>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</si>
  <si>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</si>
  <si>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</si>
  <si>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</si>
  <si>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</si>
  <si>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</si>
  <si>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</si>
  <si>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</si>
  <si>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</si>
  <si>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</si>
  <si>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</si>
  <si>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</si>
  <si>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</si>
  <si>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</si>
  <si>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</si>
  <si>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</si>
  <si>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</si>
  <si>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</si>
  <si>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</si>
  <si>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</si>
  <si>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</si>
  <si>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</si>
  <si>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</si>
  <si>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</si>
  <si>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</si>
  <si>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</si>
  <si>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</si>
  <si>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</si>
  <si>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</si>
  <si>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</si>
  <si>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</si>
  <si>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</si>
  <si>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</si>
  <si>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</si>
  <si>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</si>
  <si>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</si>
  <si>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</si>
  <si>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</si>
  <si>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</si>
  <si>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</si>
  <si>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</si>
  <si>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</si>
  <si>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</si>
  <si>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</si>
  <si>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</si>
  <si>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</si>
  <si>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</si>
  <si>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</si>
  <si>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</si>
  <si>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</si>
  <si>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</si>
  <si>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</si>
  <si>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</si>
  <si>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</si>
  <si>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</si>
  <si>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</si>
  <si>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</si>
  <si>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</si>
  <si>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</si>
  <si>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</si>
  <si>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</si>
  <si>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</si>
  <si>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</si>
  <si>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</si>
  <si>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</si>
  <si>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</si>
  <si>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</si>
  <si>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</si>
  <si>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</si>
  <si>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</si>
  <si>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</si>
  <si>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</si>
  <si>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</si>
  <si>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</si>
  <si>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</si>
  <si>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</si>
  <si>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</si>
  <si>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</si>
  <si>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</si>
  <si>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</si>
  <si>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</si>
  <si>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</si>
  <si>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</si>
  <si>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</si>
  <si>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</si>
  <si>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</si>
  <si>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</si>
  <si>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</si>
  <si>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</si>
  <si>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</si>
  <si>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</si>
  <si>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</si>
  <si>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</si>
  <si>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</si>
  <si>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</si>
  <si>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</si>
  <si>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</si>
  <si>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</si>
  <si>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</si>
  <si>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</si>
  <si>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</si>
  <si>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</si>
  <si>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</si>
  <si>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</si>
  <si>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</si>
  <si>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</si>
  <si>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</si>
  <si>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</si>
  <si>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</si>
  <si>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</si>
  <si>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</si>
  <si>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</si>
  <si>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</si>
  <si>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</si>
  <si>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</si>
  <si>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</si>
  <si>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</si>
  <si>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</si>
  <si>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</si>
  <si>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</si>
  <si>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</si>
  <si>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</si>
  <si>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</si>
  <si>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</si>
  <si>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</si>
  <si>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</si>
  <si>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</si>
  <si>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</si>
  <si>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</si>
  <si>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</si>
  <si>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</si>
  <si>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</si>
  <si>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</si>
  <si>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</si>
  <si>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</si>
  <si>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</si>
  <si>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</si>
  <si>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</si>
  <si>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</si>
  <si>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</si>
  <si>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</si>
  <si>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</si>
  <si>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</si>
  <si>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</si>
  <si>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</si>
  <si>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</si>
  <si>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</si>
  <si>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</si>
  <si>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</si>
  <si>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</si>
  <si>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</si>
  <si>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</si>
  <si>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</si>
  <si>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</si>
  <si>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</si>
  <si>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</si>
  <si>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</si>
  <si>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</si>
  <si>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</si>
  <si>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</si>
  <si>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</si>
  <si>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</si>
  <si>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</si>
  <si>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</si>
  <si>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</si>
  <si>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</si>
  <si>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</si>
  <si>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</si>
  <si>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</si>
  <si>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</si>
  <si>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</si>
  <si>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</si>
  <si>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</si>
  <si>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</si>
  <si>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</si>
  <si>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</si>
  <si>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</si>
  <si>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</si>
  <si>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</si>
  <si>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</si>
  <si>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</si>
  <si>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</si>
  <si>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</si>
  <si>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</si>
  <si>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</si>
  <si>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</si>
  <si>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</si>
  <si>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</si>
  <si>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</si>
  <si>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</si>
  <si>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</si>
  <si>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</si>
  <si>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</si>
  <si>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</si>
  <si>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</si>
  <si>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</si>
  <si>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</si>
  <si>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</si>
  <si>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</si>
  <si>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</si>
  <si>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</si>
  <si>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</si>
  <si>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</si>
  <si>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</si>
  <si>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</si>
  <si>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</si>
  <si>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</si>
  <si>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</si>
  <si>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</si>
  <si>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</si>
  <si>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</si>
  <si>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</si>
  <si>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</si>
  <si>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</si>
  <si>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</si>
  <si>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</si>
  <si>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</si>
  <si>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</si>
  <si>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</si>
  <si>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</si>
  <si>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</si>
  <si>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</si>
  <si>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</si>
  <si>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</si>
  <si>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</si>
  <si>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</si>
  <si>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</si>
  <si>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</si>
  <si>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</si>
  <si>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</si>
  <si>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</si>
  <si>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</si>
  <si>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</si>
  <si>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</si>
  <si>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</si>
  <si>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</si>
  <si>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</si>
  <si>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</si>
  <si>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</si>
  <si>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</si>
  <si>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</si>
  <si>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</si>
  <si>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</si>
  <si>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</si>
  <si>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</si>
  <si>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</si>
  <si>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</si>
  <si>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</si>
  <si>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</si>
  <si>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</si>
  <si>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</si>
  <si>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</si>
  <si>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</si>
  <si>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</si>
  <si>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</si>
  <si>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</si>
  <si>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</si>
  <si>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</si>
  <si>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</si>
  <si>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</si>
  <si>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</si>
  <si>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</si>
  <si>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</si>
  <si>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</si>
  <si>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</si>
  <si>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</si>
  <si>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</si>
  <si>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</si>
  <si>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</si>
  <si>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</si>
  <si>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</si>
  <si>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</si>
  <si>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</si>
  <si>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</si>
  <si>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</si>
  <si>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</si>
  <si>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</si>
  <si>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</si>
  <si>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</si>
  <si>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</si>
  <si>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</si>
  <si>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</si>
  <si>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</si>
  <si>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</si>
  <si>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</si>
  <si>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</si>
  <si>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</si>
  <si>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</si>
  <si>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</si>
  <si>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</si>
  <si>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</si>
  <si>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</si>
  <si>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</si>
  <si>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</si>
  <si>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</si>
  <si>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</si>
  <si>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</si>
  <si>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</si>
  <si>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</si>
  <si>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</si>
  <si>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</si>
  <si>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</si>
  <si>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</si>
  <si>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</si>
  <si>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</si>
  <si>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</si>
  <si>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</si>
  <si>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</si>
  <si>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</si>
  <si>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</si>
  <si>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</si>
  <si>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</si>
  <si>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</si>
  <si>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</si>
  <si>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</si>
  <si>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</si>
  <si>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</si>
  <si>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</si>
  <si>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</si>
  <si>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</si>
  <si>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</si>
  <si>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</si>
  <si>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</si>
  <si>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</si>
  <si>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</si>
  <si>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</si>
  <si>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</si>
  <si>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</si>
  <si>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</si>
  <si>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</si>
  <si>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</si>
  <si>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</si>
  <si>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</si>
  <si>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</si>
  <si>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</si>
  <si>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</si>
  <si>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</si>
  <si>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</si>
  <si>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</si>
  <si>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</si>
  <si>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</si>
  <si>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</si>
  <si>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</si>
  <si>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</si>
  <si>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</si>
  <si>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</si>
  <si>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</si>
  <si>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</si>
  <si>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</si>
  <si>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</si>
  <si>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</si>
  <si>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</si>
  <si>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</si>
  <si>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</si>
  <si>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</si>
  <si>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</si>
  <si>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</si>
  <si>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</si>
  <si>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</si>
  <si>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</si>
  <si>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</si>
  <si>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</si>
  <si>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</si>
  <si>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</si>
  <si>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</si>
  <si>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</si>
  <si>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</si>
  <si>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</si>
  <si>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</si>
  <si>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</si>
  <si>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</si>
  <si>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</si>
  <si>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</si>
  <si>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</si>
  <si>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</si>
  <si>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</si>
  <si>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</si>
  <si>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</si>
  <si>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</si>
  <si>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</si>
  <si>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</si>
  <si>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</si>
  <si>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</si>
  <si>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</si>
  <si>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</si>
  <si>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</si>
  <si>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</si>
  <si>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</si>
  <si>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</si>
  <si>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</si>
  <si>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</si>
  <si>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</si>
  <si>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</si>
  <si>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</si>
  <si>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</si>
  <si>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</si>
  <si>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</si>
  <si>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</si>
  <si>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</si>
  <si>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</si>
  <si>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</si>
  <si>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</si>
  <si>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</si>
  <si>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</si>
  <si>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</si>
  <si>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</si>
  <si>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</si>
  <si>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</si>
  <si>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</si>
  <si>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</si>
  <si>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</si>
  <si>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</si>
  <si>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</si>
  <si>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</si>
  <si>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</si>
  <si>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</si>
  <si>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</si>
  <si>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</si>
  <si>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</si>
  <si>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</si>
  <si>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</si>
  <si>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</si>
  <si>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</si>
  <si>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</si>
  <si>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</si>
  <si>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</si>
  <si>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</si>
  <si>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</si>
  <si>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</si>
  <si>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</si>
  <si>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</si>
  <si>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</si>
  <si>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</si>
  <si>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</si>
  <si>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</si>
  <si>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</si>
  <si>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</si>
  <si>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</si>
  <si>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</si>
  <si>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</si>
  <si>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</si>
  <si>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</si>
  <si>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</si>
  <si>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</si>
  <si>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</si>
  <si>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</si>
  <si>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</si>
  <si>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</si>
  <si>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</si>
  <si>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</si>
  <si>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</si>
  <si>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</si>
  <si>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</si>
  <si>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</si>
  <si>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</si>
  <si>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</si>
  <si>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</si>
  <si>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</si>
  <si>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</si>
  <si>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</si>
  <si>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</si>
  <si>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</si>
  <si>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</si>
  <si>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</si>
  <si>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</si>
  <si>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</si>
  <si>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</si>
  <si>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</si>
  <si>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</si>
  <si>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</si>
  <si>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</si>
  <si>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</si>
  <si>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</si>
  <si>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</si>
  <si>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</si>
  <si>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</si>
  <si>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</si>
  <si>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</si>
  <si>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</si>
  <si>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</si>
  <si>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</si>
  <si>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</si>
  <si>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</si>
  <si>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</si>
  <si>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</si>
  <si>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</si>
  <si>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</si>
  <si>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</si>
  <si>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</si>
  <si>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</si>
  <si>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</si>
  <si>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</si>
  <si>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</si>
  <si>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</si>
  <si>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</si>
  <si>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</si>
  <si>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</si>
  <si>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</si>
  <si>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</si>
  <si>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</si>
  <si>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</si>
  <si>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</si>
  <si>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</si>
  <si>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</si>
  <si>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</si>
  <si>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</si>
  <si>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</si>
  <si>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</si>
  <si>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</si>
  <si>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</si>
  <si>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</si>
  <si>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</si>
  <si>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</si>
  <si>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</si>
  <si>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</si>
  <si>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</si>
  <si>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</si>
  <si>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</si>
  <si>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</si>
  <si>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</si>
  <si>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</si>
  <si>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</si>
  <si>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</si>
  <si>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</si>
  <si>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</si>
  <si>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</si>
  <si>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</si>
  <si>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</si>
  <si>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</si>
  <si>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</si>
  <si>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</si>
  <si>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</si>
  <si>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</si>
  <si>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</si>
  <si>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</si>
  <si>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</si>
  <si>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</si>
  <si>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</si>
  <si>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</si>
  <si>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</si>
  <si>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</si>
  <si>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</si>
  <si>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</si>
  <si>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</si>
  <si>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</si>
  <si>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</si>
  <si>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</si>
  <si>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</si>
  <si>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</si>
  <si>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</si>
  <si>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</si>
  <si>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</si>
  <si>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</si>
  <si>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</si>
  <si>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</si>
  <si>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</si>
  <si>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</si>
  <si>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</si>
  <si>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</si>
  <si>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</si>
  <si>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</si>
  <si>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</si>
  <si>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</si>
  <si>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</si>
  <si>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</si>
  <si>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</si>
  <si>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</si>
  <si>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</si>
  <si>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</si>
  <si>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</si>
  <si>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</si>
  <si>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</si>
  <si>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</si>
  <si>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</si>
  <si>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</si>
  <si>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</si>
  <si>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</si>
  <si>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</si>
  <si>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</si>
  <si>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</si>
  <si>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</si>
  <si>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</si>
  <si>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</si>
  <si>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</si>
  <si>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</si>
  <si>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</si>
  <si>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</si>
  <si>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</si>
  <si>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</si>
  <si>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</si>
  <si>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</si>
  <si>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</si>
  <si>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</si>
  <si>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</si>
  <si>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</si>
  <si>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</si>
  <si>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</si>
  <si>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</si>
  <si>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</si>
  <si>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</si>
  <si>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</si>
  <si>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</si>
  <si>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</si>
  <si>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</si>
  <si>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</si>
  <si>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</si>
  <si>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</si>
  <si>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</si>
  <si>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</si>
  <si>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</si>
  <si>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</si>
  <si>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</si>
  <si>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</si>
  <si>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</si>
  <si>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</si>
  <si>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</si>
  <si>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</si>
  <si>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</si>
  <si>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</si>
  <si>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</si>
  <si>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</si>
  <si>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</si>
  <si>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</si>
  <si>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</si>
  <si>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</si>
  <si>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</si>
  <si>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</si>
  <si>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</si>
  <si>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</si>
  <si>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</si>
  <si>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</si>
  <si>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</si>
  <si>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</si>
  <si>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</si>
  <si>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</si>
  <si>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</si>
  <si>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</si>
  <si>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</si>
  <si>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</si>
  <si>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</si>
  <si>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</si>
  <si>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</si>
  <si>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</si>
  <si>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</si>
  <si>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</si>
  <si>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</si>
  <si>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</si>
  <si>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</si>
  <si>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</si>
  <si>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</si>
  <si>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</si>
  <si>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</si>
  <si>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</si>
  <si>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</si>
  <si>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</si>
  <si>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</si>
  <si>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</si>
  <si>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</si>
  <si>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</si>
  <si>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</si>
  <si>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</si>
  <si>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</si>
  <si>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</si>
  <si>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</si>
  <si>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</si>
  <si>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</si>
  <si>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</si>
  <si>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</si>
  <si>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</si>
  <si>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</si>
  <si>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</si>
  <si>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</si>
  <si>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</si>
  <si>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</si>
  <si>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</si>
  <si>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</si>
  <si>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</si>
  <si>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</si>
  <si>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</si>
  <si>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</si>
  <si>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</si>
  <si>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</si>
  <si>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</si>
  <si>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</si>
  <si>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</si>
  <si>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</si>
  <si>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</si>
  <si>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</si>
  <si>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</si>
  <si>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</si>
  <si>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</si>
  <si>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</si>
  <si>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</si>
  <si>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</si>
  <si>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</si>
  <si>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</si>
  <si>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</si>
  <si>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</si>
  <si>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</si>
  <si>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</si>
  <si>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</si>
  <si>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</si>
  <si>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</si>
  <si>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</si>
  <si>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</si>
  <si>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</si>
  <si>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</si>
  <si>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</si>
  <si>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</si>
  <si>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</si>
  <si>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</si>
  <si>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</si>
  <si>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</si>
  <si>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</si>
  <si>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</si>
  <si>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</si>
  <si>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</si>
  <si>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</si>
  <si>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</si>
  <si>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</si>
  <si>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</si>
  <si>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</si>
  <si>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</si>
  <si>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</si>
  <si>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</si>
  <si>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</si>
  <si>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</si>
  <si>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</si>
  <si>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</si>
  <si>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</si>
  <si>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</si>
  <si>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</si>
  <si>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</si>
  <si>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</si>
  <si>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</si>
  <si>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</si>
  <si>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</si>
  <si>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</si>
  <si>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</si>
  <si>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</si>
  <si>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</si>
  <si>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</si>
  <si>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</si>
  <si>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</si>
  <si>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</si>
  <si>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</si>
  <si>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</si>
  <si>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</si>
  <si>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</si>
  <si>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</si>
  <si>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</si>
  <si>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</si>
  <si>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</si>
  <si>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</si>
  <si>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</si>
  <si>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</si>
  <si>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</si>
  <si>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</si>
  <si>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</si>
  <si>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</si>
  <si>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</si>
  <si>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</si>
  <si>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</si>
  <si>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</si>
  <si>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</si>
  <si>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</si>
  <si>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</si>
  <si>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</si>
  <si>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</si>
  <si>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</si>
  <si>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</si>
  <si>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</si>
  <si>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</si>
  <si>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</si>
  <si>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</si>
  <si>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</si>
  <si>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</si>
  <si>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</si>
  <si>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</si>
  <si>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</si>
  <si>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</si>
  <si>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</si>
  <si>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</si>
  <si>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</si>
  <si>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</si>
  <si>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</si>
  <si>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</si>
  <si>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</si>
  <si>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</si>
  <si>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</si>
  <si>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</si>
  <si>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</si>
  <si>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</si>
  <si>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</si>
  <si>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</si>
  <si>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</si>
  <si>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</si>
  <si>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</si>
  <si>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</si>
  <si>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</si>
  <si>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</si>
  <si>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</si>
  <si>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</si>
  <si>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</si>
  <si>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</si>
  <si>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</si>
  <si>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</si>
  <si>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</si>
  <si>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</si>
  <si>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</si>
  <si>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</si>
  <si>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</si>
  <si>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</si>
  <si>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</si>
  <si>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</si>
  <si>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</si>
  <si>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</si>
  <si>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</si>
  <si>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</si>
  <si>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</si>
  <si>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</si>
  <si>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</si>
  <si>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</si>
  <si>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</si>
  <si>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</si>
  <si>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</si>
  <si>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</si>
  <si>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</si>
  <si>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</si>
  <si>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</si>
  <si>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</si>
  <si>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</si>
  <si>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</si>
  <si>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</si>
  <si>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</si>
  <si>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</si>
  <si>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</si>
  <si>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</si>
  <si>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</si>
  <si>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</si>
  <si>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</si>
  <si>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</si>
  <si>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</si>
  <si>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</si>
  <si>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</si>
  <si>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</si>
  <si>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</si>
  <si>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</si>
  <si>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</si>
  <si>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</si>
  <si>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</si>
  <si>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</si>
  <si>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</si>
  <si>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</si>
  <si>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</si>
  <si>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</si>
  <si>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</si>
  <si>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</si>
  <si>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</si>
  <si>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</si>
  <si>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</si>
  <si>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</si>
  <si>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</si>
  <si>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</si>
  <si>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</si>
  <si>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</si>
  <si>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</si>
  <si>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</si>
  <si>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</si>
  <si>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</si>
  <si>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</si>
  <si>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</si>
  <si>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</si>
  <si>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</si>
  <si>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</si>
  <si>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</si>
  <si>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</si>
  <si>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</si>
  <si>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</si>
  <si>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</si>
  <si>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</si>
  <si>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</si>
  <si>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</si>
  <si>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</si>
  <si>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</si>
  <si>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</si>
  <si>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</si>
  <si>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</si>
  <si>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</si>
  <si>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</si>
  <si>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</si>
  <si>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</si>
  <si>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</si>
  <si>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</si>
  <si>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</si>
  <si>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</si>
  <si>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</si>
  <si>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</si>
  <si>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</si>
  <si>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</si>
  <si>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</si>
  <si>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</si>
  <si>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</si>
  <si>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</si>
  <si>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</si>
  <si>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</si>
  <si>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</si>
  <si>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</si>
  <si>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</si>
  <si>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</si>
  <si>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</si>
  <si>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</si>
  <si>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</si>
  <si>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</si>
  <si>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</si>
  <si>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</si>
  <si>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</si>
  <si>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</si>
  <si>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</si>
  <si>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</si>
  <si>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</si>
  <si>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</si>
  <si>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</si>
  <si>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</si>
  <si>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</si>
  <si>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</si>
  <si>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</si>
  <si>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</si>
  <si>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</si>
  <si>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</si>
  <si>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</si>
  <si>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</si>
  <si>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</si>
  <si>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</si>
  <si>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</si>
  <si>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</si>
  <si>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</si>
  <si>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</si>
  <si>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</si>
  <si>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</si>
  <si>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</si>
  <si>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</si>
  <si>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</si>
  <si>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</si>
  <si>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</si>
  <si>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</si>
  <si>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</si>
  <si>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</si>
  <si>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</si>
  <si>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</si>
  <si>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</si>
  <si>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</si>
  <si>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</si>
  <si>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</si>
  <si>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</si>
  <si>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</si>
  <si>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</si>
  <si>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</si>
  <si>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</si>
  <si>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</si>
  <si>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</si>
  <si>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</si>
  <si>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</si>
  <si>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</si>
  <si>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</si>
  <si>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</si>
  <si>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</si>
  <si>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</si>
  <si>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</si>
  <si>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</si>
  <si>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</si>
  <si>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</si>
  <si>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</si>
  <si>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</si>
  <si>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</si>
  <si>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</si>
  <si>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</si>
  <si>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</si>
  <si>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</si>
  <si>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</si>
  <si>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</si>
  <si>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</si>
  <si>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</si>
  <si>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</si>
  <si>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</si>
  <si>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</si>
  <si>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</si>
  <si>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</si>
  <si>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</si>
  <si>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</si>
  <si>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</si>
  <si>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</si>
  <si>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</si>
  <si>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</si>
  <si>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</si>
  <si>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</si>
  <si>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</si>
  <si>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</si>
  <si>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</si>
  <si>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</si>
  <si>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</si>
  <si>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</si>
  <si>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</si>
  <si>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</si>
  <si>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</si>
  <si>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</si>
  <si>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</si>
  <si>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</si>
  <si>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</si>
  <si>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</si>
  <si>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</si>
  <si>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</si>
  <si>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</si>
  <si>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</si>
  <si>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</si>
  <si>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</si>
  <si>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</si>
  <si>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</si>
  <si>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</si>
  <si>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</si>
  <si>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</si>
  <si>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</si>
  <si>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</si>
  <si>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</si>
  <si>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</si>
  <si>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</si>
  <si>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</si>
  <si>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</si>
  <si>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</si>
  <si>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</si>
  <si>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</si>
  <si>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</si>
  <si>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</si>
  <si>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</si>
  <si>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</si>
  <si>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</si>
  <si>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</si>
  <si>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</si>
  <si>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</si>
  <si>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</si>
  <si>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</si>
  <si>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</si>
  <si>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</si>
  <si>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</si>
  <si>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</si>
  <si>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</si>
  <si>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</si>
  <si>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</si>
  <si>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</si>
  <si>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</si>
  <si>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</si>
  <si>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</si>
  <si>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</si>
  <si>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</si>
  <si>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</si>
  <si>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</si>
  <si>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</si>
  <si>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</si>
  <si>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</si>
  <si>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</si>
  <si>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</si>
  <si>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</si>
  <si>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</si>
  <si>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</si>
  <si>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</si>
  <si>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</si>
  <si>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</si>
  <si>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</si>
  <si>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</si>
  <si>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</si>
  <si>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</si>
  <si>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</si>
  <si>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</si>
  <si>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</si>
  <si>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</si>
  <si>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</si>
  <si>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</si>
  <si>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</si>
  <si>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</si>
  <si>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</si>
  <si>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</si>
  <si>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</si>
  <si>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</si>
  <si>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</si>
  <si>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</si>
  <si>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</si>
  <si>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</si>
  <si>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</si>
  <si>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</si>
  <si>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</si>
  <si>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</si>
  <si>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</si>
  <si>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</si>
  <si>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</si>
  <si>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</si>
  <si>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</si>
  <si>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</si>
  <si>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</si>
  <si>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</si>
  <si>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</si>
  <si>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</si>
  <si>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</si>
  <si>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</si>
  <si>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</si>
  <si>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</si>
  <si>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</si>
  <si>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</si>
  <si>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</si>
  <si>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</si>
  <si>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</si>
  <si>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</si>
  <si>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</si>
  <si>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</si>
  <si>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</si>
  <si>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</si>
  <si>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</si>
  <si>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</si>
  <si>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</si>
  <si>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</si>
  <si>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</si>
  <si>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</si>
  <si>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</si>
  <si>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</si>
  <si>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</si>
  <si>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</si>
  <si>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</si>
  <si>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</si>
  <si>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</si>
  <si>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</si>
  <si>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</si>
  <si>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</si>
  <si>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</si>
  <si>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</si>
  <si>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</si>
  <si>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</si>
  <si>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</si>
  <si>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</si>
  <si>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</si>
  <si>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</si>
  <si>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</si>
  <si>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</si>
  <si>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</si>
  <si>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</si>
  <si>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</si>
  <si>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</si>
  <si>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</si>
  <si>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</si>
  <si>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</si>
  <si>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</si>
  <si>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</si>
  <si>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</si>
  <si>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</si>
  <si>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</si>
  <si>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</si>
  <si>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</si>
  <si>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</si>
  <si>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</si>
  <si>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</si>
  <si>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</si>
  <si>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</si>
  <si>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</si>
  <si>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</si>
  <si>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</si>
  <si>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</si>
  <si>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</si>
  <si>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</si>
  <si>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</si>
  <si>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</si>
  <si>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</si>
  <si>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</si>
  <si>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</si>
  <si>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</si>
  <si>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</si>
  <si>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</si>
  <si>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</si>
  <si>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</si>
  <si>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</si>
  <si>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</si>
  <si>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</si>
  <si>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</si>
  <si>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</si>
  <si>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</si>
  <si>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</si>
  <si>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</si>
  <si>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</si>
  <si>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</si>
  <si>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</si>
  <si>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</si>
  <si>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</si>
  <si>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</si>
  <si>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</si>
  <si>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</si>
  <si>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</si>
  <si>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</si>
  <si>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</si>
  <si>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</si>
  <si>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</si>
  <si>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</si>
  <si>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</si>
  <si>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</si>
  <si>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</si>
  <si>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</si>
  <si>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</si>
  <si>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</si>
  <si>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</si>
  <si>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</si>
  <si>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</si>
  <si>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</si>
  <si>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</si>
  <si>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</si>
  <si>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</si>
  <si>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</si>
  <si>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</si>
  <si>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</si>
  <si>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</si>
  <si>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</si>
  <si>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</si>
  <si>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</si>
  <si>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</si>
  <si>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</si>
  <si>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</si>
  <si>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</si>
  <si>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</si>
  <si>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</si>
  <si>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</si>
  <si>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</si>
  <si>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</si>
  <si>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</si>
  <si>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</si>
  <si>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</si>
  <si>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</si>
  <si>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</si>
  <si>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</si>
  <si>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</si>
  <si>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</si>
  <si>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</si>
  <si>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</si>
  <si>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</si>
  <si>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</si>
  <si>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</si>
  <si>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</si>
  <si>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</si>
  <si>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</si>
  <si>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</si>
  <si>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</si>
  <si>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</si>
  <si>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</si>
  <si>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</si>
  <si>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</si>
  <si>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</si>
  <si>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</si>
  <si>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</si>
  <si>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</si>
  <si>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</si>
  <si>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</si>
  <si>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</si>
  <si>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</si>
  <si>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</si>
  <si>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</si>
  <si>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</si>
  <si>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</si>
  <si>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</si>
  <si>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</si>
  <si>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</si>
  <si>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</si>
  <si>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</si>
  <si>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</si>
  <si>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</si>
  <si>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</si>
  <si>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</si>
  <si>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</si>
  <si>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</si>
  <si>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</si>
  <si>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</si>
  <si>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</si>
  <si>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</si>
  <si>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</si>
  <si>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</si>
  <si>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</si>
  <si>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</si>
  <si>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</si>
  <si>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</si>
  <si>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</si>
  <si>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</si>
  <si>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</si>
  <si>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</si>
  <si>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</si>
  <si>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</si>
  <si>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</si>
  <si>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</si>
  <si>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</si>
  <si>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</si>
  <si>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</si>
  <si>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</si>
  <si>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</si>
  <si>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</si>
  <si>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</si>
  <si>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</si>
  <si>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</si>
  <si>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</si>
  <si>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</si>
  <si>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</si>
  <si>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</si>
  <si>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</si>
  <si>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</si>
  <si>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</si>
  <si>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</si>
  <si>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</si>
  <si>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</si>
  <si>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</si>
  <si>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</si>
  <si>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</si>
  <si>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</si>
  <si>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</si>
  <si>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</si>
  <si>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</si>
  <si>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</si>
  <si>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</si>
  <si>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</si>
  <si>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</si>
  <si>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</si>
  <si>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</si>
  <si>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</si>
  <si>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</si>
  <si>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</si>
  <si>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</si>
  <si>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</si>
  <si>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</si>
  <si>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</si>
  <si>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</si>
  <si>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</si>
  <si>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</si>
  <si>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</si>
  <si>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</si>
  <si>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</si>
  <si>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</si>
  <si>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</si>
  <si>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</si>
  <si>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</si>
  <si>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</si>
  <si>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</si>
  <si>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</si>
  <si>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</si>
  <si>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</si>
  <si>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</si>
  <si>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</si>
  <si>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</si>
  <si>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</si>
  <si>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</si>
  <si>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</si>
  <si>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</si>
  <si>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</si>
  <si>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</si>
  <si>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</si>
  <si>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</si>
  <si>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</si>
  <si>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</si>
  <si>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</si>
  <si>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</si>
  <si>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</si>
  <si>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</si>
  <si>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</si>
  <si>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</si>
  <si>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</si>
  <si>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</si>
  <si>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</si>
  <si>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</si>
  <si>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</si>
  <si>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</si>
  <si>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</si>
  <si>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</si>
  <si>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</si>
  <si>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</si>
  <si>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</si>
  <si>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</si>
  <si>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</si>
  <si>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</si>
  <si>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</si>
  <si>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</si>
  <si>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</si>
  <si>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</si>
  <si>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</si>
  <si>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</si>
  <si>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</si>
  <si>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</si>
  <si>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</si>
  <si>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</si>
  <si>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</si>
  <si>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</si>
  <si>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</si>
  <si>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</si>
  <si>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</si>
  <si>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</si>
  <si>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</si>
  <si>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</si>
  <si>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</si>
  <si>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</si>
  <si>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</si>
  <si>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</si>
  <si>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</si>
  <si>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</si>
  <si>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</si>
  <si>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</si>
  <si>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</si>
  <si>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</si>
  <si>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</si>
  <si>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</si>
  <si>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</si>
  <si>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</si>
  <si>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</si>
  <si>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</si>
  <si>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</si>
  <si>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</si>
  <si>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</si>
  <si>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</si>
  <si>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</si>
  <si>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</si>
  <si>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</si>
  <si>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</si>
  <si>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</si>
  <si>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</si>
  <si>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</si>
  <si>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</si>
  <si>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</si>
  <si>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</si>
  <si>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</si>
  <si>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</si>
  <si>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</si>
  <si>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</si>
  <si>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</si>
  <si>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</si>
  <si>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</si>
  <si>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</si>
  <si>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</si>
  <si>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</si>
  <si>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</si>
  <si>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</si>
  <si>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</si>
  <si>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</si>
  <si>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</si>
  <si>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</si>
  <si>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</si>
  <si>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</si>
  <si>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</si>
  <si>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</si>
  <si>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</si>
  <si>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</si>
  <si>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</si>
  <si>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</si>
  <si>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</si>
  <si>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</si>
  <si>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</si>
  <si>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</si>
  <si>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</si>
  <si>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</si>
  <si>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</si>
  <si>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</si>
  <si>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</si>
  <si>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</si>
  <si>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</si>
  <si>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</si>
  <si>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</si>
  <si>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</si>
  <si>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</si>
  <si>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</si>
  <si>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</si>
  <si>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</si>
  <si>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</si>
  <si>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</si>
  <si>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</si>
  <si>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</si>
  <si>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</si>
  <si>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</si>
  <si>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</si>
  <si>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</si>
  <si>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</si>
  <si>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</si>
  <si>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</si>
  <si>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</si>
  <si>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</si>
  <si>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</si>
  <si>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</si>
  <si>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</si>
  <si>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</si>
  <si>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</si>
  <si>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</si>
  <si>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</si>
  <si>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</si>
  <si>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</si>
  <si>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</si>
  <si>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</si>
  <si>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</si>
  <si>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</si>
  <si>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</si>
  <si>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</si>
  <si>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</si>
  <si>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</si>
  <si>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</si>
  <si>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</si>
  <si>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</si>
  <si>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</si>
  <si>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</si>
  <si>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</si>
  <si>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</si>
  <si>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</si>
  <si>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</si>
  <si>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</si>
  <si>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</si>
  <si>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</si>
  <si>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</si>
  <si>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</si>
  <si>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</si>
  <si>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</si>
  <si>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</si>
  <si>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</si>
  <si>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</si>
  <si>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</si>
  <si>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</si>
  <si>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</si>
  <si>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</si>
  <si>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</si>
  <si>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</si>
  <si>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</si>
  <si>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</si>
  <si>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</si>
  <si>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</si>
  <si>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</si>
  <si>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</si>
  <si>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</si>
  <si>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</si>
  <si>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</si>
  <si>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</si>
  <si>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</si>
  <si>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</si>
  <si>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</si>
  <si>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</si>
  <si>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</si>
  <si>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</si>
  <si>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</si>
  <si>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</si>
  <si>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</si>
  <si>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</si>
  <si>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</si>
  <si>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</si>
  <si>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</si>
  <si>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</si>
  <si>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</si>
  <si>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</si>
  <si>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</si>
  <si>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</si>
  <si>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</si>
  <si>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</si>
  <si>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</si>
  <si>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</si>
  <si>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</si>
  <si>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</si>
  <si>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</si>
  <si>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</si>
  <si>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</si>
  <si>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</si>
  <si>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</si>
  <si>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</si>
  <si>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</si>
  <si>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</si>
  <si>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</si>
  <si>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</si>
  <si>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</si>
  <si>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</si>
  <si>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</si>
  <si>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</si>
  <si>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</si>
  <si>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</si>
  <si>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</si>
  <si>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</si>
  <si>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</si>
  <si>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</si>
  <si>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</si>
  <si>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</si>
  <si>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</si>
  <si>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</si>
  <si>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</si>
  <si>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</si>
  <si>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</si>
  <si>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</si>
  <si>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</si>
  <si>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</si>
  <si>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</si>
  <si>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</si>
  <si>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</si>
  <si>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</si>
  <si>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</si>
  <si>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</si>
  <si>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</si>
  <si>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</si>
  <si>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</si>
  <si>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</si>
  <si>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</si>
  <si>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</si>
  <si>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</si>
  <si>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</si>
  <si>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</si>
  <si>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</si>
  <si>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</si>
  <si>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</si>
  <si>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</si>
  <si>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</si>
  <si>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</si>
  <si>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</si>
  <si>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</si>
  <si>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</si>
  <si>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</si>
  <si>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</si>
  <si>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</si>
  <si>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</si>
  <si>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</si>
  <si>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</si>
  <si>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</si>
  <si>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</si>
  <si>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</si>
  <si>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</si>
  <si>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</si>
  <si>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</si>
  <si>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</si>
  <si>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</si>
  <si>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</si>
  <si>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</si>
  <si>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</si>
  <si>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</si>
  <si>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</si>
  <si>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</si>
  <si>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</si>
  <si>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</si>
  <si>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</si>
  <si>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</si>
  <si>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</si>
  <si>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</si>
  <si>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</si>
  <si>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</si>
  <si>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</si>
  <si>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</si>
  <si>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</si>
  <si>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</si>
  <si>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</si>
  <si>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</si>
  <si>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</si>
  <si>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</si>
  <si>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</si>
  <si>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</si>
  <si>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</si>
  <si>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</si>
  <si>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</si>
  <si>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</si>
  <si>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</si>
  <si>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</si>
  <si>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</si>
  <si>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</si>
  <si>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</si>
  <si>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</si>
  <si>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</si>
  <si>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</si>
  <si>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</si>
  <si>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</si>
  <si>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</si>
  <si>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</si>
  <si>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</si>
  <si>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</si>
  <si>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</si>
  <si>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</si>
  <si>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</si>
  <si>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</si>
  <si>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</si>
  <si>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</si>
  <si>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</si>
  <si>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</si>
  <si>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</si>
  <si>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</si>
  <si>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</si>
  <si>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</si>
  <si>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</si>
  <si>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</si>
  <si>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</si>
  <si>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</si>
  <si>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</si>
  <si>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</si>
  <si>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</si>
  <si>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</si>
  <si>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</si>
  <si>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</si>
  <si>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</si>
  <si>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</si>
  <si>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</si>
  <si>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</si>
  <si>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</si>
  <si>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</si>
  <si>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</si>
  <si>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</si>
  <si>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</si>
  <si>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</si>
  <si>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</si>
  <si>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</si>
  <si>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</si>
  <si>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</si>
  <si>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</si>
  <si>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</si>
  <si>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</si>
  <si>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</si>
  <si>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</si>
  <si>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</si>
  <si>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</si>
  <si>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</si>
  <si>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</si>
  <si>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</si>
  <si>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</si>
  <si>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</si>
  <si>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</si>
  <si>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</si>
  <si>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</si>
  <si>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</si>
  <si>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</si>
  <si>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</si>
  <si>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</si>
  <si>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</si>
  <si>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</si>
  <si>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</si>
  <si>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</si>
  <si>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</si>
  <si>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</si>
  <si>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</si>
  <si>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</si>
  <si>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</si>
  <si>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</si>
  <si>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</si>
  <si>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</si>
  <si>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</si>
  <si>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</si>
  <si>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</si>
  <si>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</si>
  <si>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</si>
  <si>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</si>
  <si>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</si>
  <si>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</si>
  <si>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</si>
  <si>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</si>
  <si>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</si>
  <si>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</si>
  <si>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</si>
  <si>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</si>
  <si>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</si>
  <si>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</si>
  <si>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</si>
  <si>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</si>
  <si>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</si>
  <si>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</si>
  <si>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</si>
  <si>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</si>
  <si>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</si>
  <si>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</si>
  <si>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</si>
  <si>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</si>
  <si>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</si>
  <si>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</si>
  <si>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</si>
  <si>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</si>
  <si>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</si>
  <si>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</si>
  <si>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</si>
  <si>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</si>
  <si>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</si>
  <si>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</si>
  <si>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</si>
  <si>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</si>
  <si>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</si>
  <si>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</si>
  <si>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</si>
  <si>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</si>
  <si>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</si>
  <si>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</si>
  <si>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</si>
  <si>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</si>
  <si>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</si>
  <si>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</si>
  <si>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</si>
  <si>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</si>
  <si>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</si>
  <si>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</si>
  <si>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</si>
  <si>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</si>
  <si>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</si>
  <si>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</si>
  <si>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</si>
  <si>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</si>
  <si>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</si>
  <si>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</si>
  <si>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</si>
  <si>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</si>
  <si>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</si>
  <si>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</si>
  <si>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</si>
  <si>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</si>
  <si>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</si>
  <si>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</si>
  <si>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</si>
  <si>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</si>
  <si>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</si>
  <si>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</si>
  <si>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</si>
  <si>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</si>
  <si>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</si>
  <si>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</si>
  <si>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</si>
  <si>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</si>
  <si>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</si>
  <si>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</si>
  <si>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</si>
  <si>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</si>
  <si>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</si>
  <si>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</si>
  <si>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</si>
  <si>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</si>
  <si>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</si>
  <si>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</si>
  <si>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</si>
  <si>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</si>
  <si>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</si>
  <si>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</si>
  <si>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</si>
  <si>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</si>
  <si>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</si>
  <si>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</si>
  <si>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</si>
  <si>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</si>
  <si>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</si>
  <si>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</si>
  <si>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</si>
  <si>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</si>
  <si>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</si>
  <si>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</si>
  <si>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</si>
  <si>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</si>
  <si>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</si>
  <si>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</si>
  <si>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</si>
  <si>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</si>
  <si>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</si>
  <si>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</si>
  <si>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</si>
  <si>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</si>
  <si>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</si>
  <si>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</si>
  <si>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</si>
  <si>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</si>
  <si>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</si>
  <si>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</si>
  <si>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</si>
  <si>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</si>
  <si>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</si>
  <si>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</si>
  <si>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</si>
  <si>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</si>
  <si>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</si>
  <si>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</si>
  <si>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</si>
  <si>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</si>
  <si>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</si>
  <si>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</si>
  <si>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</si>
  <si>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</si>
  <si>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</si>
  <si>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</si>
  <si>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</si>
  <si>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</si>
  <si>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</si>
  <si>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</si>
  <si>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</si>
  <si>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</si>
  <si>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</si>
  <si>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</si>
  <si>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</si>
  <si>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</si>
  <si>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</si>
  <si>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</si>
  <si>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</si>
  <si>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</si>
  <si>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</si>
  <si>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</si>
  <si>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</si>
  <si>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</si>
  <si>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</si>
  <si>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</si>
  <si>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</si>
  <si>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</si>
  <si>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</si>
  <si>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</si>
  <si>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</si>
  <si>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</si>
  <si>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</si>
  <si>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</si>
  <si>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</si>
  <si>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</si>
  <si>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</si>
  <si>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</si>
  <si>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</si>
  <si>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</si>
  <si>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</si>
  <si>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</si>
  <si>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</si>
  <si>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</si>
  <si>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</si>
  <si>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</si>
  <si>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</si>
  <si>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</si>
  <si>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</si>
  <si>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</si>
  <si>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</si>
  <si>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</si>
  <si>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</si>
  <si>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</si>
  <si>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</si>
  <si>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</si>
  <si>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</si>
  <si>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</si>
  <si>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</si>
  <si>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</si>
  <si>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</si>
  <si>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</si>
  <si>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</si>
  <si>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</si>
  <si>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</si>
  <si>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</si>
  <si>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</si>
  <si>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</si>
  <si>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</si>
  <si>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</si>
  <si>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</si>
  <si>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</si>
  <si>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</si>
  <si>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</si>
  <si>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</si>
  <si>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</si>
  <si>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</si>
  <si>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</si>
  <si>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</si>
  <si>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</si>
  <si>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</si>
  <si>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</si>
  <si>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</si>
  <si>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</si>
  <si>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</si>
  <si>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</si>
  <si>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</si>
  <si>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</si>
  <si>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</si>
  <si>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</si>
  <si>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</si>
  <si>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</si>
  <si>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</si>
  <si>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</si>
  <si>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</si>
  <si>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</si>
  <si>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</si>
  <si>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</si>
  <si>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</si>
  <si>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</si>
  <si>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</si>
  <si>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</si>
  <si>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</si>
  <si>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</si>
  <si>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</si>
  <si>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</si>
  <si>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</si>
  <si>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</si>
  <si>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</si>
  <si>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</si>
  <si>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</si>
  <si>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</si>
  <si>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</si>
  <si>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</si>
  <si>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</si>
  <si>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</si>
  <si>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</si>
  <si>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</si>
  <si>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</si>
  <si>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</si>
  <si>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</si>
  <si>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</si>
  <si>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</si>
  <si>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</si>
  <si>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</si>
  <si>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</si>
  <si>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</si>
  <si>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</si>
  <si>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</si>
  <si>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</si>
  <si>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</si>
  <si>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</si>
  <si>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</si>
  <si>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</si>
  <si>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</si>
  <si>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</si>
  <si>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</si>
  <si>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</si>
  <si>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</si>
  <si>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</si>
  <si>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</si>
  <si>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</si>
  <si>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</si>
  <si>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</si>
  <si>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</si>
  <si>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</si>
  <si>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</si>
  <si>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</si>
  <si>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</si>
  <si>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</si>
  <si>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</si>
  <si>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</si>
  <si>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</si>
  <si>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</si>
  <si>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</si>
  <si>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</si>
  <si>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</si>
  <si>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</si>
  <si>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</si>
  <si>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</si>
  <si>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</si>
  <si>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</si>
  <si>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</si>
  <si>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</si>
  <si>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</si>
  <si>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</si>
  <si>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</si>
  <si>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</si>
  <si>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</si>
  <si>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</si>
  <si>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</si>
  <si>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</si>
  <si>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</si>
  <si>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</si>
  <si>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</si>
  <si>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</si>
  <si>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</si>
  <si>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</si>
  <si>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</si>
  <si>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</si>
  <si>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</si>
  <si>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</si>
  <si>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</si>
  <si>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</si>
  <si>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</si>
  <si>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</si>
  <si>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</si>
  <si>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</si>
  <si>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</si>
  <si>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</si>
  <si>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</si>
  <si>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</si>
  <si>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</si>
  <si>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</si>
  <si>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</si>
  <si>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</si>
  <si>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</si>
  <si>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</si>
  <si>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</si>
  <si>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</si>
  <si>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</si>
  <si>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</si>
  <si>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</si>
  <si>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</si>
  <si>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</si>
  <si>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</si>
  <si>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</si>
  <si>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</si>
  <si>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</si>
  <si>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</si>
  <si>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</si>
  <si>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</si>
  <si>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</si>
  <si>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</si>
  <si>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</si>
  <si>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</si>
  <si>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</si>
  <si>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</si>
  <si>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</si>
  <si>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</si>
  <si>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</si>
  <si>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</si>
  <si>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</si>
  <si>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</si>
  <si>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</si>
  <si>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</si>
  <si>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</si>
  <si>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</si>
  <si>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</si>
  <si>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</si>
  <si>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</si>
  <si>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</si>
  <si>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</si>
  <si>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</si>
  <si>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</si>
  <si>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</si>
  <si>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</si>
  <si>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</si>
  <si>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</si>
  <si>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</si>
  <si>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</si>
  <si>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</si>
  <si>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</si>
  <si>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</si>
  <si>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</si>
  <si>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</si>
  <si>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</si>
  <si>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</si>
  <si>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</si>
  <si>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</si>
  <si>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</si>
  <si>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</si>
  <si>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</si>
  <si>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</si>
  <si>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</si>
  <si>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</si>
  <si>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</si>
  <si>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</si>
  <si>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</si>
  <si>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</si>
  <si>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</si>
  <si>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</si>
  <si>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</si>
  <si>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</si>
  <si>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</si>
  <si>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</si>
  <si>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</si>
  <si>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</si>
  <si>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</si>
  <si>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</si>
  <si>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</si>
  <si>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</si>
  <si>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</si>
  <si>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</si>
  <si>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</si>
  <si>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</si>
  <si>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</si>
  <si>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</si>
  <si>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</si>
  <si>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</si>
  <si>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</si>
  <si>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</si>
  <si>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</si>
  <si>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</si>
  <si>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</si>
  <si>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</si>
  <si>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</si>
  <si>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</si>
  <si>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</si>
  <si>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</si>
  <si>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</si>
  <si>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</si>
  <si>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</si>
  <si>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</si>
  <si>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</si>
  <si>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</si>
  <si>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</si>
  <si>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</si>
  <si>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</si>
  <si>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</si>
  <si>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</si>
  <si>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</si>
  <si>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</si>
  <si>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</si>
  <si>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</si>
  <si>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</si>
  <si>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</si>
  <si>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</si>
  <si>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</si>
  <si>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</si>
  <si>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</si>
  <si>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</si>
  <si>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</si>
  <si>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</si>
  <si>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</si>
  <si>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</si>
  <si>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</si>
  <si>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</si>
  <si>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</si>
  <si>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</si>
  <si>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</si>
  <si>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</si>
  <si>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</si>
  <si>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</si>
  <si>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</si>
  <si>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</si>
  <si>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</si>
  <si>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</si>
  <si>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</si>
  <si>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</si>
  <si>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</si>
  <si>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</si>
  <si>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</si>
  <si>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</si>
  <si>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</si>
  <si>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</si>
  <si>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</si>
  <si>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</si>
  <si>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</si>
  <si>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</si>
  <si>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</si>
  <si>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</si>
  <si>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</si>
  <si>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</si>
  <si>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</si>
  <si>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</si>
  <si>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</si>
  <si>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</si>
  <si>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</si>
  <si>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</si>
  <si>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</si>
  <si>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</si>
  <si>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</si>
  <si>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</si>
  <si>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</si>
  <si>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</si>
  <si>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</si>
  <si>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</si>
  <si>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</si>
  <si>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</si>
  <si>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</si>
  <si>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</si>
  <si>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</si>
  <si>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</si>
  <si>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</si>
  <si>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</si>
  <si>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</si>
  <si>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</si>
  <si>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</si>
  <si>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</si>
  <si>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</si>
  <si>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</si>
  <si>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</si>
  <si>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</si>
  <si>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</si>
  <si>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</si>
  <si>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</si>
  <si>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</si>
  <si>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</si>
  <si>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</si>
  <si>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</si>
  <si>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</si>
  <si>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</si>
  <si>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</si>
  <si>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</si>
  <si>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</si>
  <si>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</si>
  <si>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</si>
  <si>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</si>
  <si>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</si>
  <si>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</si>
  <si>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</si>
  <si>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</si>
  <si>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</si>
  <si>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</si>
  <si>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</si>
  <si>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</si>
  <si>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</si>
  <si>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</si>
  <si>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</si>
  <si>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</si>
  <si>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</si>
  <si>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</si>
  <si>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</si>
  <si>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</si>
  <si>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</si>
  <si>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</si>
  <si>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</si>
  <si>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</si>
  <si>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</si>
  <si>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</si>
  <si>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</si>
  <si>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</si>
  <si>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</si>
  <si>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</si>
  <si>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</si>
  <si>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</si>
  <si>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</si>
  <si>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</si>
  <si>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</si>
  <si>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</si>
  <si>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</si>
  <si>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</si>
  <si>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</si>
  <si>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</si>
  <si>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</si>
  <si>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</si>
  <si>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</si>
  <si>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</si>
  <si>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</si>
  <si>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</si>
  <si>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</si>
  <si>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</si>
  <si>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</si>
  <si>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</si>
  <si>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</si>
  <si>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</si>
  <si>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</si>
  <si>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</si>
  <si>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</si>
  <si>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</si>
  <si>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</si>
  <si>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</si>
  <si>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</si>
  <si>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</si>
  <si>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</si>
  <si>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</si>
  <si>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</si>
  <si>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</si>
  <si>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</si>
  <si>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</si>
  <si>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</si>
  <si>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</si>
  <si>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</si>
  <si>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</si>
  <si>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</si>
  <si>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</si>
  <si>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</si>
  <si>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</si>
  <si>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</si>
  <si>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</si>
  <si>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</si>
  <si>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</si>
  <si>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</si>
  <si>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</si>
  <si>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</si>
  <si>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</si>
  <si>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</si>
  <si>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</si>
  <si>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</si>
  <si>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</si>
  <si>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</si>
  <si>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</si>
  <si>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</si>
  <si>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</si>
  <si>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</si>
  <si>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</si>
  <si>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</si>
  <si>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</si>
  <si>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</si>
  <si>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</si>
  <si>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</si>
  <si>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</si>
  <si>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</si>
  <si>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</si>
  <si>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</si>
  <si>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</si>
  <si>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</si>
  <si>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</si>
  <si>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</si>
  <si>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</si>
  <si>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</si>
  <si>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</si>
  <si>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</si>
  <si>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</si>
  <si>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</si>
  <si>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</si>
  <si>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</si>
  <si>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</si>
  <si>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</si>
  <si>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</si>
  <si>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</si>
  <si>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</si>
  <si>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</si>
  <si>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</si>
  <si>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</si>
  <si>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</si>
  <si>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</si>
  <si>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</si>
  <si>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</si>
  <si>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</si>
  <si>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</si>
  <si>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</si>
  <si>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</si>
  <si>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</si>
  <si>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</si>
  <si>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</si>
  <si>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</si>
  <si>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</si>
  <si>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</si>
  <si>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</si>
  <si>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</si>
  <si>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</si>
  <si>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</si>
  <si>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</si>
  <si>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</si>
  <si>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</si>
  <si>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</si>
  <si>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</si>
  <si>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</si>
  <si>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</si>
  <si>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</si>
  <si>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</si>
  <si>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</si>
  <si>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</si>
  <si>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</si>
  <si>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</si>
  <si>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</si>
  <si>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</si>
  <si>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</si>
  <si>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</si>
  <si>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</si>
  <si>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</si>
  <si>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</si>
  <si>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</si>
  <si>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</si>
  <si>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</si>
  <si>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</si>
  <si>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</si>
  <si>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</si>
  <si>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</si>
  <si>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</si>
  <si>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</si>
  <si>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</si>
  <si>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</si>
  <si>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</si>
  <si>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</si>
  <si>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</si>
  <si>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</si>
  <si>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</si>
  <si>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</si>
  <si>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</si>
  <si>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</si>
  <si>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</si>
  <si>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</si>
  <si>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</si>
  <si>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</si>
  <si>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</si>
  <si>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</si>
  <si>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</si>
  <si>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</si>
  <si>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</si>
  <si>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</si>
  <si>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</si>
  <si>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</si>
  <si>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</si>
  <si>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</si>
  <si>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</si>
  <si>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</si>
  <si>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</si>
  <si>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</si>
  <si>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</si>
  <si>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</si>
  <si>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</si>
  <si>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</si>
  <si>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</si>
  <si>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</si>
  <si>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</si>
  <si>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</si>
  <si>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</si>
  <si>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</si>
  <si>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</si>
  <si>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</si>
  <si>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</si>
  <si>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</si>
  <si>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</si>
  <si>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</si>
  <si>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</si>
  <si>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</si>
  <si>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</si>
  <si>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</si>
  <si>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</si>
  <si>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</si>
  <si>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</si>
  <si>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</si>
  <si>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</si>
  <si>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</si>
  <si>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</si>
  <si>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</si>
  <si>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</si>
  <si>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</si>
  <si>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</si>
  <si>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</si>
  <si>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</si>
  <si>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</si>
  <si>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</si>
  <si>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</si>
  <si>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</si>
  <si>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</si>
  <si>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</si>
  <si>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</si>
  <si>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</si>
  <si>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</si>
  <si>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</si>
  <si>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</si>
  <si>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</si>
  <si>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</si>
  <si>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</si>
  <si>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</si>
  <si>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</si>
  <si>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</si>
  <si>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</si>
  <si>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</si>
  <si>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</si>
  <si>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</si>
  <si>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</si>
  <si>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</si>
  <si>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</si>
  <si>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</si>
  <si>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</si>
  <si>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</si>
  <si>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</si>
  <si>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</si>
  <si>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</si>
  <si>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</si>
  <si>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</si>
  <si>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</si>
  <si>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</si>
  <si>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</si>
  <si>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</si>
  <si>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</si>
  <si>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</si>
  <si>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</si>
  <si>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</si>
  <si>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</si>
  <si>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</si>
  <si>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</si>
  <si>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</si>
  <si>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</si>
  <si>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</si>
  <si>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</si>
  <si>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</si>
  <si>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</si>
  <si>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</si>
  <si>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</si>
  <si>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</si>
  <si>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</si>
  <si>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</si>
  <si>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</si>
  <si>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</si>
  <si>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</si>
  <si>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</si>
  <si>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</si>
  <si>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</si>
  <si>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</si>
  <si>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</si>
  <si>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</si>
  <si>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</si>
  <si>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</si>
  <si>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</si>
  <si>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</si>
  <si>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</si>
  <si>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</si>
  <si>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</si>
  <si>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</si>
  <si>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</si>
  <si>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</si>
  <si>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</si>
  <si>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</si>
  <si>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</si>
  <si>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</si>
  <si>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</si>
  <si>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</si>
  <si>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</si>
  <si>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</si>
  <si>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</si>
  <si>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</si>
  <si>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</si>
  <si>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</si>
  <si>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</si>
  <si>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</si>
  <si>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</si>
  <si>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</si>
  <si>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</si>
  <si>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</si>
  <si>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</si>
  <si>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</si>
  <si>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</si>
  <si>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</si>
  <si>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</si>
  <si>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</si>
  <si>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</si>
  <si>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</si>
  <si>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</si>
  <si>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</si>
  <si>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</si>
  <si>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</si>
  <si>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</si>
  <si>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</si>
  <si>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</si>
  <si>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</si>
  <si>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</si>
  <si>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</si>
  <si>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</si>
  <si>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</si>
  <si>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</si>
  <si>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</si>
  <si>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</si>
  <si>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</si>
  <si>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</si>
  <si>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</si>
  <si>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</si>
  <si>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</si>
  <si>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</si>
  <si>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</si>
  <si>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</si>
  <si>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</si>
  <si>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</si>
  <si>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</si>
  <si>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</si>
  <si>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</si>
  <si>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</si>
  <si>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</si>
  <si>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</si>
  <si>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</si>
  <si>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</si>
  <si>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</si>
  <si>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</si>
  <si>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</si>
  <si>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</si>
  <si>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</si>
  <si>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</si>
  <si>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</si>
  <si>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</si>
  <si>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</si>
  <si>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</si>
  <si>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</si>
  <si>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</si>
  <si>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</si>
  <si>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</si>
  <si>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</si>
  <si>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</si>
  <si>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</si>
  <si>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</si>
  <si>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</si>
  <si>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</si>
  <si>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</si>
  <si>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</si>
  <si>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</si>
  <si>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</si>
  <si>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</si>
  <si>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</si>
  <si>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</si>
  <si>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</si>
  <si>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</si>
  <si>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</si>
  <si>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</si>
  <si>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</si>
  <si>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</si>
  <si>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</si>
  <si>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</si>
  <si>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</si>
  <si>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</si>
  <si>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</si>
  <si>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</si>
  <si>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</si>
  <si>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</si>
  <si>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</si>
  <si>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</si>
  <si>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</si>
  <si>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</si>
  <si>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</si>
  <si>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</si>
  <si>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</si>
  <si>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</si>
  <si>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</si>
  <si>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</si>
  <si>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</si>
  <si>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</si>
  <si>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</si>
  <si>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</si>
  <si>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</si>
  <si>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</si>
  <si>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</si>
  <si>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</si>
  <si>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</si>
  <si>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</si>
  <si>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</si>
  <si>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</si>
  <si>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</si>
  <si>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</si>
  <si>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</si>
  <si>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</si>
  <si>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</si>
  <si>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</si>
  <si>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</si>
  <si>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</si>
  <si>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</si>
  <si>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</si>
  <si>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</si>
  <si>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</si>
  <si>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</si>
  <si>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</si>
  <si>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</si>
  <si>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</si>
  <si>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</si>
  <si>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</si>
  <si>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</si>
  <si>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</si>
  <si>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</si>
  <si>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</si>
  <si>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</si>
  <si>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</si>
  <si>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</si>
  <si>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</si>
  <si>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</si>
  <si>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</si>
  <si>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</si>
  <si>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</si>
  <si>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</si>
  <si>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</si>
  <si>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</si>
  <si>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</si>
  <si>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</si>
  <si>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</si>
  <si>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</si>
  <si>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</si>
  <si>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</si>
  <si>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</si>
  <si>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</si>
  <si>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</si>
  <si>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</si>
  <si>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</si>
  <si>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</si>
  <si>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</si>
  <si>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</si>
  <si>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</si>
  <si>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</si>
  <si>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</si>
  <si>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</si>
  <si>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</si>
  <si>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</si>
  <si>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</si>
  <si>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</si>
  <si>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</si>
  <si>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</si>
  <si>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</si>
  <si>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</si>
  <si>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</si>
  <si>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</si>
  <si>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</si>
  <si>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</si>
  <si>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</si>
  <si>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</si>
  <si>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</si>
  <si>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</si>
  <si>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</si>
  <si>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</si>
  <si>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</si>
  <si>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</si>
  <si>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</si>
  <si>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</si>
  <si>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</si>
  <si>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</si>
  <si>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</si>
  <si>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</si>
  <si>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</si>
  <si>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</si>
  <si>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</si>
  <si>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</si>
  <si>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</si>
  <si>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</si>
  <si>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</si>
  <si>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</si>
  <si>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</si>
  <si>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</si>
  <si>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</si>
  <si>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</si>
  <si>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</si>
  <si>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</si>
  <si>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</si>
  <si>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</si>
  <si>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</si>
  <si>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</si>
  <si>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</si>
  <si>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</si>
  <si>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</si>
  <si>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</si>
  <si>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</si>
  <si>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</si>
  <si>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</si>
  <si>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</si>
  <si>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</si>
  <si>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</si>
  <si>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</si>
  <si>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</si>
  <si>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</si>
  <si>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</si>
  <si>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</si>
  <si>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</si>
  <si>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</si>
  <si>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</si>
  <si>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</si>
  <si>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</si>
  <si>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</si>
  <si>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</si>
  <si>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</si>
  <si>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</si>
  <si>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</si>
  <si>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</si>
  <si>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</si>
  <si>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</si>
  <si>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</si>
  <si>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</si>
  <si>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</si>
  <si>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</si>
  <si>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</si>
  <si>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</si>
  <si>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</si>
  <si>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</si>
  <si>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</si>
  <si>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</si>
  <si>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</si>
  <si>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</si>
  <si>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</si>
  <si>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</si>
  <si>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</si>
  <si>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</si>
  <si>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</si>
  <si>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</si>
  <si>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</si>
  <si>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</si>
  <si>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</si>
  <si>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</si>
  <si>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</si>
  <si>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</si>
  <si>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</si>
  <si>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</si>
  <si>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</si>
  <si>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</si>
  <si>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</si>
  <si>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</si>
  <si>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</si>
  <si>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</si>
  <si>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</si>
  <si>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</si>
  <si>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</si>
  <si>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</si>
  <si>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</si>
  <si>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</si>
  <si>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</si>
  <si>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</si>
  <si>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</si>
  <si>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</si>
  <si>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</si>
  <si>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</si>
  <si>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</si>
  <si>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</si>
  <si>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</si>
  <si>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</si>
  <si>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</si>
  <si>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</si>
  <si>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</si>
  <si>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</si>
  <si>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</si>
  <si>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</si>
  <si>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</si>
  <si>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</si>
  <si>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</si>
  <si>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</si>
  <si>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</si>
  <si>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</si>
  <si>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</si>
  <si>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</si>
  <si>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</si>
  <si>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</si>
  <si>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</si>
  <si>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</si>
  <si>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</si>
  <si>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</si>
  <si>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</si>
  <si>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</si>
  <si>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</si>
  <si>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</si>
  <si>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</si>
  <si>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</si>
  <si>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</si>
  <si>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</si>
  <si>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</si>
  <si>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</si>
  <si>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</si>
  <si>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</si>
  <si>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</si>
  <si>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</si>
  <si>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</si>
  <si>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</si>
  <si>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</si>
  <si>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</si>
  <si>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</si>
  <si>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</si>
  <si>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</si>
  <si>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</si>
  <si>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</si>
  <si>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</si>
  <si>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</si>
  <si>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</si>
  <si>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</si>
  <si>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</si>
  <si>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</si>
  <si>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</si>
  <si>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</si>
  <si>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</si>
  <si>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</si>
  <si>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</si>
  <si>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</si>
  <si>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</si>
  <si>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</si>
  <si>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</si>
  <si>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</si>
  <si>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</si>
  <si>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</si>
  <si>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</si>
  <si>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</si>
  <si>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</si>
  <si>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</si>
  <si>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</si>
  <si>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</si>
  <si>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</si>
  <si>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</si>
  <si>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</si>
  <si>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</si>
  <si>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</si>
  <si>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</si>
  <si>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</si>
  <si>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</si>
  <si>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</si>
  <si>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</si>
  <si>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</si>
  <si>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</si>
  <si>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</si>
  <si>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</si>
  <si>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</si>
  <si>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</si>
  <si>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</si>
  <si>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</si>
  <si>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</si>
  <si>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</si>
  <si>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</si>
  <si>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</si>
  <si>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</si>
  <si>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</si>
  <si>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</si>
  <si>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</si>
  <si>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</si>
  <si>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</si>
  <si>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</si>
  <si>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</si>
  <si>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</si>
  <si>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</si>
  <si>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</si>
  <si>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</si>
  <si>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</si>
  <si>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</si>
  <si>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</si>
  <si>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</si>
  <si>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</si>
  <si>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</si>
  <si>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</si>
  <si>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</si>
  <si>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</si>
  <si>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</si>
  <si>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</si>
  <si>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</si>
  <si>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</si>
  <si>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</si>
  <si>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</si>
  <si>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</si>
  <si>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</si>
  <si>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</si>
  <si>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</si>
  <si>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</si>
  <si>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</si>
  <si>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</si>
  <si>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</si>
  <si>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</si>
  <si>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</si>
  <si>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</si>
  <si>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</si>
  <si>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</si>
  <si>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</si>
  <si>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</si>
  <si>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</si>
  <si>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</si>
  <si>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</si>
  <si>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</si>
  <si>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</si>
  <si>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</si>
  <si>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</si>
  <si>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</si>
  <si>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</si>
  <si>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</si>
  <si>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</si>
  <si>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</si>
  <si>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</si>
  <si>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</si>
  <si>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</si>
  <si>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</si>
  <si>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</si>
  <si>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</si>
  <si>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</si>
  <si>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</si>
  <si>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</si>
  <si>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</si>
  <si>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</si>
  <si>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</si>
  <si>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</si>
  <si>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</si>
  <si>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</si>
  <si>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</si>
  <si>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</si>
  <si>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</si>
  <si>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</si>
  <si>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</si>
  <si>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</si>
  <si>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</si>
  <si>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</si>
  <si>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</si>
  <si>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</si>
  <si>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</si>
  <si>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</si>
  <si>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</si>
  <si>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</si>
  <si>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</si>
  <si>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</si>
  <si>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</si>
  <si>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</si>
  <si>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</si>
  <si>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</si>
  <si>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</si>
  <si>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</si>
  <si>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</si>
  <si>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</si>
  <si>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</si>
  <si>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</si>
  <si>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</si>
  <si>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</si>
  <si>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</si>
  <si>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</si>
  <si>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</si>
  <si>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</si>
  <si>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</si>
  <si>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</si>
  <si>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</si>
  <si>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</si>
  <si>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</si>
  <si>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</si>
  <si>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</si>
  <si>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</si>
  <si>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</si>
  <si>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</si>
  <si>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</si>
  <si>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</si>
  <si>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</si>
  <si>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</si>
  <si>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</si>
  <si>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</si>
  <si>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</si>
  <si>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</si>
  <si>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</si>
  <si>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</si>
  <si>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</si>
  <si>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</si>
  <si>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</si>
  <si>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</si>
  <si>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</si>
  <si>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</si>
  <si>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</si>
  <si>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</si>
  <si>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</si>
  <si>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</si>
  <si>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</si>
  <si>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</si>
  <si>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</si>
  <si>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</si>
  <si>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</si>
  <si>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</si>
  <si>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</si>
  <si>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</si>
  <si>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</si>
  <si>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</si>
  <si>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</si>
  <si>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</si>
  <si>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</si>
  <si>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</si>
  <si>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</si>
  <si>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</si>
  <si>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</si>
  <si>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</si>
  <si>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</si>
  <si>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</si>
  <si>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</si>
  <si>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</si>
  <si>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</si>
  <si>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</si>
  <si>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</si>
  <si>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</si>
  <si>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</si>
  <si>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</si>
  <si>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</si>
  <si>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</si>
  <si>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</si>
  <si>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</si>
  <si>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</si>
  <si>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</si>
  <si>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</si>
  <si>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</si>
  <si>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</si>
  <si>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</si>
  <si>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</si>
  <si>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</si>
  <si>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</si>
  <si>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</si>
  <si>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</si>
  <si>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</si>
  <si>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</si>
  <si>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</si>
  <si>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</si>
  <si>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</si>
  <si>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</si>
  <si>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</si>
  <si>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</si>
  <si>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</si>
  <si>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</si>
  <si>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</si>
  <si>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</si>
  <si>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</si>
  <si>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</si>
  <si>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</si>
  <si>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</si>
  <si>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</si>
  <si>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</si>
  <si>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</si>
  <si>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</si>
  <si>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</si>
  <si>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</si>
  <si>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</si>
  <si>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</si>
  <si>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</si>
  <si>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</si>
  <si>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</si>
  <si>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</si>
  <si>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</si>
  <si>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</si>
  <si>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</si>
  <si>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</si>
  <si>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</si>
  <si>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</si>
  <si>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</si>
  <si>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</si>
  <si>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</si>
  <si>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</si>
  <si>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</si>
  <si>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</si>
  <si>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</si>
  <si>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</si>
  <si>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</si>
  <si>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</si>
  <si>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</si>
  <si>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</si>
  <si>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</si>
  <si>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</si>
  <si>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</si>
  <si>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</si>
  <si>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</si>
  <si>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</si>
  <si>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</si>
  <si>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</si>
  <si>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</si>
  <si>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</si>
  <si>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</si>
  <si>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</si>
  <si>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</si>
  <si>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</si>
  <si>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</si>
  <si>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</si>
  <si>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</si>
  <si>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</si>
  <si>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</si>
  <si>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</si>
  <si>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</si>
  <si>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</si>
  <si>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</si>
  <si>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</si>
  <si>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</si>
  <si>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</si>
  <si>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</si>
  <si>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</si>
  <si>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</si>
  <si>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</si>
  <si>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</si>
  <si>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</si>
  <si>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</si>
  <si>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</si>
  <si>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</si>
  <si>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</si>
  <si>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</si>
  <si>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</si>
  <si>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</si>
  <si>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</si>
  <si>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</si>
  <si>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</si>
  <si>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</si>
  <si>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</si>
  <si>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</si>
  <si>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</si>
  <si>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</si>
  <si>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</si>
  <si>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</si>
  <si>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</si>
  <si>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</si>
  <si>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</si>
  <si>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</si>
  <si>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</si>
  <si>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</si>
  <si>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</si>
  <si>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</si>
  <si>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</si>
  <si>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</si>
  <si>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</si>
  <si>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</si>
  <si>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</si>
  <si>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</si>
  <si>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</si>
  <si>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</si>
  <si>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</si>
  <si>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</si>
  <si>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</si>
  <si>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</si>
  <si>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</si>
  <si>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</si>
  <si>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</si>
  <si>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</si>
  <si>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</si>
  <si>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</si>
  <si>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</si>
  <si>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</si>
  <si>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</si>
  <si>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</si>
  <si>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</si>
  <si>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</si>
  <si>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</si>
  <si>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</si>
  <si>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</si>
  <si>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</si>
  <si>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</si>
  <si>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</si>
  <si>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</si>
  <si>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</si>
  <si>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</si>
  <si>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</si>
  <si>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</si>
  <si>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</si>
  <si>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</si>
  <si>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</si>
  <si>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</si>
  <si>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</si>
  <si>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</si>
  <si>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</si>
  <si>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</si>
  <si>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</si>
  <si>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</si>
  <si>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</si>
  <si>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</si>
  <si>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</si>
  <si>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</si>
  <si>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</si>
  <si>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</si>
  <si>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</si>
  <si>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</si>
  <si>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</si>
  <si>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</si>
  <si>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</si>
  <si>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</si>
  <si>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</si>
  <si>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</si>
  <si>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</si>
  <si>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</si>
  <si>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</si>
  <si>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</si>
  <si>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</si>
  <si>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</si>
  <si>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</si>
  <si>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</si>
  <si>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</si>
  <si>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</si>
  <si>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</si>
  <si>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</si>
  <si>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</si>
  <si>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</si>
  <si>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</si>
  <si>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</si>
  <si>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</si>
  <si>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</si>
  <si>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</si>
  <si>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</si>
  <si>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</si>
  <si>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</si>
  <si>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</si>
  <si>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</si>
  <si>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</si>
  <si>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</si>
  <si>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</si>
  <si>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</si>
  <si>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</si>
  <si>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</si>
  <si>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</si>
  <si>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</si>
  <si>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</si>
  <si>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</si>
  <si>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</si>
  <si>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</si>
  <si>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</si>
  <si>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</si>
  <si>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</si>
  <si>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</si>
  <si>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</si>
  <si>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</si>
  <si>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</si>
  <si>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</si>
  <si>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</si>
  <si>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</si>
  <si>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</si>
  <si>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</si>
  <si>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</si>
  <si>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</si>
  <si>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</si>
  <si>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</si>
  <si>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</si>
  <si>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</si>
  <si>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</si>
  <si>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</si>
  <si>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</si>
  <si>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</si>
  <si>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</si>
  <si>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</si>
  <si>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</si>
  <si>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</si>
  <si>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</si>
  <si>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</si>
  <si>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</si>
  <si>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</si>
  <si>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</si>
  <si>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</si>
  <si>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</si>
  <si>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</si>
  <si>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</si>
  <si>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</si>
  <si>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</si>
  <si>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</si>
  <si>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</si>
  <si>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</si>
  <si>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</si>
  <si>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</si>
  <si>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</si>
  <si>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</si>
  <si>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</si>
  <si>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</si>
  <si>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</si>
  <si>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</si>
  <si>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</si>
  <si>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</si>
  <si>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</si>
  <si>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</si>
  <si>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</si>
  <si>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</si>
  <si>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</si>
  <si>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</si>
  <si>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</si>
  <si>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</si>
  <si>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</si>
  <si>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</si>
  <si>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</si>
  <si>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</si>
  <si>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</si>
  <si>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</si>
  <si>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</si>
  <si>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</si>
  <si>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</si>
  <si>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</si>
  <si>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</si>
  <si>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</si>
  <si>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</si>
  <si>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</si>
  <si>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</si>
  <si>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</si>
  <si>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</si>
  <si>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</si>
  <si>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</si>
  <si>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</si>
  <si>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</si>
  <si>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</si>
  <si>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</si>
  <si>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</si>
  <si>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</si>
  <si>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</si>
  <si>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</si>
  <si>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</si>
  <si>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</si>
  <si>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</si>
  <si>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</si>
  <si>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</si>
  <si>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</si>
  <si>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</si>
  <si>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</si>
  <si>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</si>
  <si>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</si>
  <si>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</si>
  <si>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</si>
  <si>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</si>
  <si>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</si>
  <si>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</si>
  <si>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</si>
  <si>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</si>
  <si>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</si>
  <si>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</si>
  <si>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</si>
  <si>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</si>
  <si>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</si>
  <si>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</si>
  <si>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</si>
  <si>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</si>
  <si>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</si>
  <si>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</si>
  <si>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</si>
  <si>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</si>
  <si>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</si>
  <si>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</si>
  <si>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</si>
  <si>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</si>
  <si>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</si>
  <si>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</si>
  <si>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</si>
  <si>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</si>
  <si>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</si>
  <si>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</si>
  <si>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</si>
  <si>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</si>
  <si>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</si>
  <si>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</si>
  <si>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</si>
  <si>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</si>
  <si>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</si>
  <si>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</si>
  <si>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</si>
  <si>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</si>
  <si>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</si>
  <si>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</si>
  <si>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</si>
  <si>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</si>
  <si>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</si>
  <si>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</si>
  <si>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</si>
  <si>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</si>
  <si>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</si>
  <si>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</si>
  <si>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</si>
  <si>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</si>
  <si>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</si>
  <si>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</si>
  <si>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</si>
  <si>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</si>
  <si>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</si>
  <si>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</si>
  <si>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</si>
  <si>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</si>
  <si>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</si>
  <si>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</si>
  <si>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</si>
  <si>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</si>
  <si>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</si>
  <si>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</si>
  <si>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</si>
  <si>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</si>
  <si>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</si>
  <si>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</si>
  <si>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</si>
  <si>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</si>
  <si>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</si>
  <si>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</si>
  <si>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</si>
  <si>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</si>
  <si>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</si>
  <si>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</si>
  <si>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</si>
  <si>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</si>
  <si>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</si>
  <si>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</si>
  <si>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</si>
  <si>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</si>
  <si>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</si>
  <si>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</si>
  <si>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</si>
  <si>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</si>
  <si>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</si>
  <si>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</si>
  <si>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</si>
  <si>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</si>
  <si>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</si>
  <si>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</si>
  <si>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</si>
  <si>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</si>
  <si>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</si>
  <si>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</si>
  <si>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</si>
  <si>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</si>
  <si>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</si>
  <si>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</si>
  <si>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</si>
  <si>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</si>
  <si>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</si>
  <si>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</si>
  <si>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</si>
  <si>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</si>
  <si>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</si>
  <si>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</si>
  <si>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</si>
  <si>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</si>
  <si>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</si>
  <si>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</si>
  <si>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</si>
  <si>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</si>
  <si>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</si>
  <si>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</si>
  <si>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</si>
  <si>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</si>
  <si>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</si>
  <si>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</si>
  <si>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</si>
  <si>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</si>
  <si>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</si>
  <si>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</si>
  <si>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</si>
  <si>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</si>
  <si>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</si>
  <si>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</si>
  <si>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</si>
  <si>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</si>
  <si>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</si>
  <si>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</si>
  <si>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</si>
  <si>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</si>
  <si>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</si>
  <si>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</si>
  <si>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</si>
  <si>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</si>
  <si>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</si>
  <si>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</si>
  <si>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</si>
  <si>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</si>
  <si>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</si>
  <si>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</si>
  <si>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</si>
  <si>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</si>
  <si>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</si>
  <si>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</si>
  <si>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</si>
  <si>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</si>
  <si>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</si>
  <si>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</si>
  <si>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</si>
  <si>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</si>
  <si>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</si>
  <si>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</si>
  <si>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</si>
  <si>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</si>
  <si>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</si>
  <si>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</si>
  <si>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</si>
  <si>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</si>
  <si>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</si>
  <si>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</si>
  <si>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</si>
  <si>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</si>
  <si>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</si>
  <si>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</si>
  <si>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</si>
  <si>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</si>
  <si>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</si>
  <si>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</si>
  <si>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</si>
  <si>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</si>
  <si>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</si>
  <si>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</si>
  <si>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</si>
  <si>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</si>
  <si>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</si>
  <si>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</si>
  <si>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</si>
  <si>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</si>
  <si>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</si>
  <si>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</si>
  <si>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</si>
  <si>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</si>
  <si>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</si>
  <si>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</si>
  <si>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</si>
  <si>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</si>
  <si>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</si>
  <si>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</si>
  <si>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</si>
  <si>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</si>
  <si>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</si>
  <si>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</si>
  <si>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</si>
  <si>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</si>
  <si>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</si>
  <si>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</si>
  <si>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</si>
  <si>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</si>
  <si>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</si>
  <si>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</si>
  <si>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</si>
  <si>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</si>
  <si>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</si>
  <si>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</si>
  <si>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</si>
  <si>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</si>
  <si>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</si>
  <si>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</si>
  <si>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</si>
  <si>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</si>
  <si>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</si>
  <si>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</si>
  <si>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</si>
  <si>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</si>
  <si>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</si>
  <si>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</si>
  <si>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</si>
  <si>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</si>
  <si>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</si>
  <si>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</si>
  <si>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</si>
  <si>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</si>
  <si>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</si>
  <si>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</si>
  <si>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</si>
  <si>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</si>
  <si>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</si>
  <si>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</si>
  <si>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</si>
  <si>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</si>
  <si>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</si>
  <si>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</si>
  <si>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</si>
  <si>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</si>
  <si>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</si>
  <si>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</si>
  <si>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</si>
  <si>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</si>
  <si>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</si>
  <si>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</si>
  <si>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</si>
  <si>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</si>
  <si>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</si>
  <si>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</si>
  <si>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</si>
  <si>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</si>
  <si>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</si>
  <si>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</si>
  <si>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</si>
  <si>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</si>
  <si>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</si>
  <si>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</si>
  <si>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</si>
  <si>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</si>
  <si>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</si>
  <si>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</si>
  <si>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</si>
  <si>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</si>
  <si>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</si>
  <si>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</si>
  <si>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</si>
  <si>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</si>
  <si>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</si>
  <si>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</si>
  <si>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</si>
  <si>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</si>
  <si>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</si>
  <si>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</si>
  <si>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</si>
  <si>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</si>
  <si>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</si>
  <si>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</si>
  <si>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</si>
  <si>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</si>
  <si>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</si>
  <si>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</si>
  <si>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</si>
  <si>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</si>
  <si>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</si>
  <si>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</si>
  <si>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</si>
  <si>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</si>
  <si>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</si>
  <si>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</si>
  <si>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</si>
  <si>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</si>
  <si>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</si>
  <si>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</si>
  <si>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</si>
  <si>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</si>
  <si>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</si>
  <si>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</si>
  <si>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</si>
  <si>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</si>
  <si>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</si>
  <si>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</si>
  <si>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</si>
  <si>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</si>
  <si>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</si>
  <si>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</si>
  <si>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</si>
  <si>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</si>
  <si>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</si>
  <si>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</si>
  <si>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</si>
  <si>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</si>
  <si>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</si>
  <si>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</si>
  <si>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</si>
  <si>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</si>
  <si>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</si>
  <si>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</si>
  <si>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</si>
  <si>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</si>
  <si>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</si>
  <si>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</si>
  <si>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</si>
  <si>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</si>
  <si>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</si>
  <si>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</si>
  <si>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</si>
  <si>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</si>
  <si>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</si>
  <si>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</si>
  <si>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</si>
  <si>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</si>
  <si>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</si>
  <si>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</si>
  <si>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</si>
  <si>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</si>
  <si>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</si>
  <si>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</si>
  <si>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</si>
  <si>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</si>
  <si>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</si>
  <si>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</si>
  <si>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</si>
  <si>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</si>
  <si>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</si>
  <si>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</si>
  <si>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</si>
  <si>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</si>
  <si>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</si>
  <si>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</si>
  <si>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</si>
  <si>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</si>
  <si>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</si>
  <si>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</si>
  <si>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</si>
  <si>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</si>
  <si>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</si>
  <si>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</si>
  <si>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</si>
  <si>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</si>
  <si>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</si>
  <si>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</si>
  <si>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</si>
  <si>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</si>
  <si>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</si>
  <si>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</si>
  <si>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</si>
  <si>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</si>
  <si>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</si>
  <si>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</si>
  <si>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</si>
  <si>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</si>
  <si>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</si>
  <si>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</si>
  <si>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</si>
  <si>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</si>
  <si>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</si>
  <si>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</si>
  <si>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</si>
  <si>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</si>
  <si>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</si>
  <si>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</si>
  <si>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</si>
  <si>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</si>
  <si>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</si>
  <si>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</si>
  <si>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</si>
  <si>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</si>
  <si>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</si>
  <si>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</si>
  <si>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</si>
  <si>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</si>
  <si>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</si>
  <si>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</si>
  <si>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</si>
  <si>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</si>
  <si>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</si>
  <si>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</si>
  <si>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</si>
  <si>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</si>
  <si>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</si>
  <si>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</si>
  <si>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</si>
  <si>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</si>
  <si>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</si>
  <si>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</si>
  <si>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</si>
  <si>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</si>
  <si>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</si>
  <si>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</si>
  <si>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</si>
  <si>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</si>
  <si>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</si>
  <si>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</si>
  <si>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</si>
  <si>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</si>
  <si>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</si>
  <si>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</si>
  <si>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</si>
  <si>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</si>
  <si>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</si>
  <si>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</si>
  <si>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</si>
  <si>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</si>
  <si>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</si>
  <si>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</si>
  <si>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</si>
  <si>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</si>
  <si>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</si>
  <si>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</si>
  <si>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</si>
  <si>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</si>
  <si>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</si>
  <si>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</si>
  <si>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</si>
  <si>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</si>
  <si>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</si>
  <si>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</si>
  <si>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</si>
  <si>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</si>
  <si>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</si>
  <si>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</si>
  <si>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</si>
  <si>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</si>
  <si>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</si>
  <si>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</si>
  <si>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</si>
  <si>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</si>
  <si>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</si>
  <si>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</si>
  <si>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</si>
  <si>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</si>
  <si>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</si>
  <si>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</si>
  <si>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</si>
  <si>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</si>
  <si>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</si>
  <si>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</si>
  <si>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</si>
  <si>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</si>
  <si>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</si>
  <si>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</si>
  <si>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</si>
  <si>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</si>
  <si>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</si>
  <si>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</si>
  <si>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</si>
  <si>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</si>
  <si>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</si>
  <si>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</si>
  <si>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</si>
  <si>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</si>
  <si>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</si>
  <si>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</si>
  <si>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</si>
  <si>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</si>
  <si>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</si>
  <si>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</si>
  <si>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</si>
  <si>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</si>
  <si>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</si>
  <si>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</si>
  <si>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</si>
  <si>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</si>
  <si>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</si>
  <si>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</si>
  <si>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</si>
  <si>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</si>
  <si>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</si>
  <si>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</si>
  <si>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</si>
  <si>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</si>
  <si>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</si>
  <si>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</si>
  <si>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</si>
  <si>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</si>
  <si>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</si>
  <si>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</si>
  <si>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</si>
  <si>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</si>
  <si>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</si>
  <si>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</si>
  <si>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</si>
  <si>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</si>
  <si>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</si>
  <si>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</si>
  <si>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</si>
  <si>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</si>
  <si>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</si>
  <si>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</si>
  <si>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</si>
  <si>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</si>
  <si>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</si>
  <si>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</si>
  <si>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</si>
  <si>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</si>
  <si>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</si>
  <si>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</si>
  <si>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</si>
  <si>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</si>
  <si>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</si>
  <si>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</si>
  <si>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</si>
  <si>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</si>
  <si>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</si>
  <si>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</si>
  <si>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</si>
  <si>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</si>
  <si>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</si>
  <si>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</si>
  <si>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</si>
  <si>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</si>
  <si>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</si>
  <si>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</si>
  <si>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</si>
  <si>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</si>
  <si>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</si>
  <si>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</si>
  <si>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</si>
  <si>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</si>
  <si>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</si>
  <si>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</si>
  <si>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</si>
  <si>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</si>
  <si>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</si>
  <si>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</si>
  <si>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</si>
  <si>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</si>
  <si>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</si>
  <si>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</si>
  <si>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</si>
  <si>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</si>
  <si>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</si>
  <si>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</si>
  <si>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</si>
  <si>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</si>
  <si>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</si>
  <si>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</si>
  <si>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</si>
  <si>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</si>
  <si>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</si>
  <si>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</si>
  <si>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</si>
  <si>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</si>
  <si>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</si>
  <si>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</si>
  <si>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</si>
  <si>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</si>
  <si>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</si>
  <si>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</si>
  <si>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</si>
  <si>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</si>
  <si>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</si>
  <si>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</si>
  <si>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</si>
  <si>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</si>
  <si>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</si>
  <si>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</si>
  <si>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</si>
  <si>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</si>
  <si>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</si>
  <si>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</si>
  <si>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</si>
  <si>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</si>
  <si>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</si>
  <si>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</si>
  <si>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</si>
  <si>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</si>
  <si>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</si>
  <si>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</si>
  <si>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</si>
  <si>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</si>
  <si>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</si>
  <si>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</si>
  <si>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</si>
  <si>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</si>
  <si>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</si>
  <si>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</si>
  <si>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</si>
  <si>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</si>
  <si>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</si>
  <si>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</si>
  <si>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</si>
  <si>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</si>
  <si>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</si>
  <si>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</si>
  <si>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</si>
  <si>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</si>
  <si>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</si>
  <si>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</si>
  <si>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</si>
  <si>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</si>
  <si>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</si>
  <si>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</si>
  <si>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</si>
  <si>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</si>
  <si>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</si>
  <si>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</si>
  <si>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</si>
  <si>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</si>
  <si>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</si>
  <si>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</si>
  <si>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</si>
  <si>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</si>
  <si>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</si>
  <si>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</si>
  <si>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</si>
  <si>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</si>
  <si>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</si>
  <si>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</si>
  <si>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</si>
  <si>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</si>
  <si>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</si>
  <si>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</si>
  <si>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</si>
  <si>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</si>
  <si>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</si>
  <si>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</si>
  <si>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</si>
  <si>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</si>
  <si>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</si>
  <si>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</si>
  <si>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</si>
  <si>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</si>
  <si>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</si>
  <si>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</si>
  <si>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</si>
  <si>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</si>
  <si>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</si>
  <si>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</si>
  <si>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</si>
  <si>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</si>
  <si>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</si>
  <si>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</si>
  <si>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</si>
  <si>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</si>
  <si>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</si>
  <si>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</si>
  <si>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</si>
  <si>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</si>
  <si>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</si>
  <si>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</si>
  <si>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</si>
  <si>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</si>
  <si>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</si>
  <si>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</si>
  <si>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</si>
  <si>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</si>
  <si>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</si>
  <si>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</si>
  <si>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</si>
  <si>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</si>
  <si>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</si>
  <si>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</si>
  <si>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</si>
  <si>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</si>
  <si>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</si>
  <si>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</si>
  <si>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</si>
  <si>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</si>
  <si>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</si>
  <si>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</si>
  <si>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</si>
  <si>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</si>
  <si>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</si>
  <si>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</si>
  <si>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</si>
  <si>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</si>
  <si>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</si>
  <si>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</si>
  <si>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</si>
  <si>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</si>
  <si>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</si>
  <si>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</si>
  <si>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</si>
  <si>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</si>
  <si>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</si>
  <si>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</si>
  <si>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</si>
  <si>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</si>
  <si>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</si>
  <si>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</si>
  <si>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</si>
  <si>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</si>
  <si>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</si>
  <si>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</si>
  <si>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</si>
  <si>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</si>
  <si>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</si>
  <si>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</si>
  <si>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</si>
  <si>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</si>
  <si>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</si>
  <si>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</si>
  <si>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</si>
  <si>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</si>
  <si>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</si>
  <si>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</si>
  <si>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</si>
  <si>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</si>
  <si>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</si>
  <si>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</si>
  <si>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</si>
  <si>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</si>
  <si>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</si>
  <si>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</si>
  <si>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</si>
  <si>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</si>
  <si>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</si>
  <si>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</si>
  <si>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</si>
  <si>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</si>
  <si>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</si>
  <si>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</si>
  <si>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</si>
  <si>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</si>
  <si>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</si>
  <si>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</si>
  <si>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</si>
  <si>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</si>
  <si>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</si>
  <si>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</si>
  <si>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</si>
  <si>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</si>
  <si>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</si>
  <si>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</si>
  <si>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</si>
  <si>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</si>
  <si>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</si>
  <si>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</si>
  <si>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</si>
  <si>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</si>
  <si>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</si>
  <si>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</si>
  <si>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</si>
  <si>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</si>
  <si>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</si>
  <si>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</si>
  <si>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</si>
  <si>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</si>
  <si>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</si>
  <si>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</si>
  <si>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</si>
  <si>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</si>
  <si>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</si>
  <si>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</si>
  <si>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</si>
  <si>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</si>
  <si>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</si>
  <si>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</si>
  <si>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</si>
  <si>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</si>
  <si>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</si>
  <si>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</si>
  <si>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</si>
  <si>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</si>
  <si>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</si>
  <si>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</si>
  <si>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</si>
  <si>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</si>
  <si>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</si>
  <si>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</si>
  <si>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</si>
  <si>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</si>
  <si>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</si>
  <si>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</si>
  <si>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</si>
  <si>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</si>
  <si>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</si>
  <si>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</si>
  <si>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</si>
  <si>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</si>
  <si>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</si>
  <si>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</si>
  <si>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</si>
  <si>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</si>
  <si>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</si>
  <si>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</si>
  <si>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</si>
  <si>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</si>
  <si>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</si>
  <si>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</si>
  <si>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</si>
  <si>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</si>
  <si>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</si>
  <si>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</si>
  <si>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</si>
  <si>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</si>
  <si>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</si>
  <si>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</si>
  <si>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</si>
  <si>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</si>
  <si>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</si>
  <si>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</si>
  <si>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</si>
  <si>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</si>
  <si>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</si>
  <si>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</si>
  <si>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</si>
  <si>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</si>
  <si>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</si>
  <si>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</si>
  <si>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</si>
  <si>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</si>
  <si>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</si>
  <si>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</si>
  <si>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</si>
  <si>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</si>
  <si>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</si>
  <si>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</si>
  <si>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</si>
  <si>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</si>
  <si>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</si>
  <si>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</si>
  <si>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</si>
  <si>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</si>
  <si>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</si>
  <si>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</si>
  <si>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</si>
  <si>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</si>
  <si>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</si>
  <si>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</si>
  <si>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</si>
  <si>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</si>
  <si>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</si>
  <si>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</si>
  <si>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</si>
  <si>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</si>
  <si>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</si>
  <si>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</si>
  <si>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</si>
  <si>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</si>
  <si>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</si>
  <si>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</si>
  <si>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</si>
  <si>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</si>
  <si>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</si>
  <si>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</si>
  <si>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</si>
  <si>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</si>
  <si>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</si>
  <si>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</si>
  <si>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</si>
  <si>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</si>
  <si>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</si>
  <si>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</si>
  <si>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</si>
  <si>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</si>
  <si>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</si>
  <si>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</si>
  <si>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</si>
  <si>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</si>
  <si>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</si>
  <si>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</si>
  <si>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</si>
  <si>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</si>
  <si>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</si>
  <si>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</si>
  <si>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</si>
  <si>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</si>
  <si>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</si>
  <si>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</si>
  <si>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</si>
  <si>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</si>
  <si>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</si>
  <si>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</si>
  <si>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</si>
  <si>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</si>
  <si>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</si>
  <si>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</si>
  <si>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</si>
  <si>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</si>
  <si>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</si>
  <si>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</si>
  <si>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</si>
  <si>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</si>
  <si>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</si>
  <si>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</si>
  <si>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</si>
  <si>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</si>
  <si>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</si>
  <si>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</si>
  <si>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</si>
  <si>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</si>
  <si>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</si>
  <si>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</si>
  <si>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</si>
  <si>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</si>
  <si>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</si>
  <si>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</si>
  <si>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</si>
  <si>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</si>
  <si>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</si>
  <si>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</si>
  <si>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</si>
  <si>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</si>
  <si>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</si>
  <si>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</si>
  <si>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</si>
  <si>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</si>
  <si>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</si>
  <si>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</si>
  <si>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</si>
  <si>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</si>
  <si>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</si>
  <si>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</si>
  <si>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</si>
  <si>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</si>
  <si>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</si>
  <si>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</si>
  <si>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</si>
  <si>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</si>
  <si>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</si>
  <si>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</si>
  <si>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</si>
  <si>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</si>
  <si>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</si>
  <si>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</si>
  <si>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</si>
  <si>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</si>
  <si>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</si>
  <si>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</si>
  <si>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</si>
  <si>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</si>
  <si>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</si>
  <si>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</si>
  <si>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</si>
  <si>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</si>
  <si>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</si>
  <si>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</si>
  <si>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</si>
  <si>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</si>
  <si>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</si>
  <si>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</si>
  <si>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</si>
  <si>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</si>
  <si>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</si>
  <si>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</si>
  <si>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</si>
  <si>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</si>
  <si>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</si>
  <si>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</si>
  <si>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</si>
  <si>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</si>
  <si>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</si>
  <si>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</si>
  <si>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</si>
  <si>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</si>
  <si>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</si>
  <si>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</si>
  <si>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</si>
  <si>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</si>
  <si>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</si>
  <si>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</si>
  <si>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</si>
  <si>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</si>
  <si>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</si>
  <si>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</si>
  <si>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</si>
  <si>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</si>
  <si>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</si>
  <si>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</si>
  <si>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</si>
  <si>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</si>
  <si>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</si>
  <si>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</si>
  <si>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</si>
  <si>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</si>
  <si>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</si>
  <si>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</si>
  <si>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</si>
  <si>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</si>
  <si>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</si>
  <si>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</si>
  <si>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</si>
  <si>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</si>
  <si>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</si>
  <si>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</si>
  <si>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</si>
  <si>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</si>
  <si>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</si>
  <si>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</si>
  <si>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</si>
  <si>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</si>
  <si>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</si>
  <si>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</si>
  <si>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</si>
  <si>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</si>
  <si>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</si>
  <si>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</si>
  <si>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</si>
  <si>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</si>
  <si>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</si>
  <si>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</si>
  <si>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</si>
  <si>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</si>
  <si>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</si>
  <si>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</si>
  <si>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</si>
  <si>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</si>
  <si>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</si>
  <si>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</si>
  <si>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</si>
  <si>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</si>
  <si>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</si>
  <si>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</si>
  <si>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</si>
  <si>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</si>
  <si>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</si>
  <si>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</si>
  <si>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</si>
  <si>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</si>
  <si>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</si>
  <si>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</si>
  <si>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</si>
  <si>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</si>
  <si>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</si>
  <si>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</si>
  <si>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</si>
  <si>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</si>
  <si>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</si>
  <si>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</si>
  <si>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</si>
  <si>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</si>
  <si>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</si>
  <si>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</si>
  <si>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</si>
  <si>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</si>
  <si>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</si>
  <si>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</si>
  <si>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</si>
  <si>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</si>
  <si>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</si>
  <si>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</si>
  <si>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</si>
  <si>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</si>
  <si>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</si>
  <si>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</si>
  <si>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</si>
  <si>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</si>
  <si>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</si>
  <si>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</si>
  <si>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</si>
  <si>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</si>
  <si>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</si>
  <si>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</si>
  <si>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</si>
  <si>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</si>
  <si>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</si>
  <si>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</si>
  <si>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</si>
  <si>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</si>
  <si>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</si>
  <si>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</si>
  <si>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</si>
  <si>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</si>
  <si>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</si>
  <si>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</si>
  <si>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</si>
  <si>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</si>
  <si>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</si>
  <si>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</si>
  <si>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</si>
  <si>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</si>
  <si>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</si>
  <si>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</si>
  <si>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</si>
  <si>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</si>
  <si>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</si>
  <si>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</si>
  <si>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</si>
  <si>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</si>
  <si>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</si>
  <si>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</si>
  <si>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</si>
  <si>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</si>
  <si>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</si>
  <si>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</si>
  <si>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</si>
  <si>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</si>
  <si>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</si>
  <si>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</si>
  <si>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</si>
  <si>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</si>
  <si>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</si>
  <si>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</si>
  <si>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</si>
  <si>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</si>
  <si>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</si>
  <si>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</si>
  <si>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</si>
  <si>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</si>
  <si>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</si>
  <si>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</si>
  <si>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</si>
  <si>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</si>
  <si>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</si>
  <si>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</si>
  <si>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</si>
  <si>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</si>
  <si>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</si>
  <si>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</si>
  <si>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</si>
  <si>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</si>
  <si>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</si>
  <si>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</si>
  <si>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</si>
  <si>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</si>
  <si>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</si>
  <si>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</si>
  <si>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</si>
  <si>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</si>
  <si>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</si>
  <si>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</si>
  <si>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</si>
  <si>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</si>
  <si>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</si>
  <si>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</si>
  <si>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</si>
  <si>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</si>
  <si>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</si>
  <si>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</si>
  <si>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</si>
  <si>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</si>
  <si>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</si>
  <si>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</si>
  <si>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</si>
  <si>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</si>
  <si>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</si>
  <si>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</si>
  <si>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</si>
  <si>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</si>
  <si>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</si>
  <si>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</si>
  <si>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</si>
  <si>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</si>
  <si>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</si>
  <si>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</si>
  <si>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</si>
  <si>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</si>
  <si>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</si>
  <si>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</si>
  <si>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</si>
  <si>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</si>
  <si>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</si>
  <si>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</si>
  <si>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</si>
  <si>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</si>
  <si>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</si>
  <si>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</si>
  <si>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</si>
  <si>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</si>
  <si>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</si>
  <si>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</si>
  <si>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</si>
  <si>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</si>
  <si>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</si>
  <si>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</si>
  <si>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</si>
  <si>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</si>
  <si>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</si>
  <si>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</si>
  <si>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</si>
  <si>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</si>
  <si>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</si>
  <si>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</si>
  <si>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</si>
  <si>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</si>
  <si>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</si>
  <si>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</si>
  <si>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</si>
  <si>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</si>
  <si>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</si>
  <si>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</si>
  <si>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</si>
  <si>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</si>
  <si>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</si>
  <si>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</si>
  <si>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</si>
  <si>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</si>
  <si>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</si>
  <si>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</si>
  <si>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</si>
  <si>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</si>
  <si>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</si>
  <si>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</si>
  <si>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</si>
  <si>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</si>
  <si>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</si>
  <si>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</si>
  <si>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</si>
  <si>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</si>
  <si>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</si>
  <si>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</si>
  <si>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</si>
  <si>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</si>
  <si>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</si>
  <si>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</si>
  <si>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</si>
  <si>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</si>
  <si>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</si>
  <si>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</si>
  <si>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</si>
  <si>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</si>
  <si>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</si>
  <si>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</si>
  <si>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</si>
  <si>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</si>
  <si>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</si>
  <si>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</si>
  <si>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</si>
  <si>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</si>
  <si>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</si>
  <si>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</si>
  <si>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</si>
  <si>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</si>
  <si>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</si>
  <si>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</si>
  <si>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</si>
  <si>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</si>
  <si>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</si>
  <si>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</si>
  <si>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</si>
  <si>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</si>
  <si>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</si>
  <si>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</si>
  <si>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</si>
  <si>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</si>
  <si>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</si>
  <si>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</si>
  <si>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</si>
  <si>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</si>
  <si>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</si>
  <si>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</si>
  <si>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</si>
  <si>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</si>
  <si>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</si>
  <si>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</si>
  <si>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</si>
  <si>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</si>
  <si>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</si>
  <si>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</si>
  <si>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</si>
  <si>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</si>
  <si>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</si>
  <si>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</si>
  <si>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</si>
  <si>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</si>
  <si>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</si>
  <si>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</si>
  <si>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</si>
  <si>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</si>
  <si>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</si>
  <si>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</si>
  <si>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</si>
  <si>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</si>
  <si>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</si>
  <si>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</si>
  <si>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</si>
  <si>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</si>
  <si>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</si>
  <si>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</si>
  <si>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</si>
  <si>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</si>
  <si>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</si>
  <si>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</si>
  <si>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</si>
  <si>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</si>
  <si>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</si>
  <si>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</si>
  <si>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</si>
  <si>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</si>
  <si>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</si>
  <si>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</si>
  <si>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</si>
  <si>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</si>
  <si>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</si>
  <si>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</si>
  <si>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</si>
  <si>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</si>
  <si>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</si>
  <si>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</si>
  <si>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</si>
  <si>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</si>
  <si>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</si>
  <si>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</si>
  <si>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</si>
  <si>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</si>
  <si>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</si>
  <si>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</si>
  <si>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</si>
  <si>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</si>
  <si>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</si>
  <si>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</si>
  <si>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</si>
  <si>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</si>
  <si>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</si>
  <si>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</si>
  <si>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</si>
  <si>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</si>
  <si>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</si>
  <si>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</si>
  <si>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</si>
  <si>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</si>
  <si>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</si>
  <si>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</si>
  <si>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</si>
  <si>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</si>
  <si>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</si>
  <si>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</si>
  <si>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</si>
  <si>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</si>
  <si>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</si>
  <si>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</si>
  <si>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</si>
  <si>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</si>
  <si>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</si>
  <si>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</si>
  <si>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</si>
  <si>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</si>
  <si>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</si>
  <si>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</si>
  <si>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</si>
  <si>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</si>
  <si>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</si>
  <si>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</si>
  <si>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</si>
  <si>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</si>
  <si>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</si>
  <si>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</si>
  <si>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</si>
  <si>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</si>
  <si>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</si>
  <si>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</si>
  <si>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</si>
  <si>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</si>
  <si>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</si>
  <si>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</si>
  <si>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</si>
  <si>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</si>
  <si>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</si>
  <si>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</si>
  <si>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</si>
  <si>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</si>
  <si>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</si>
  <si>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</si>
  <si>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</si>
  <si>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</si>
  <si>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</si>
  <si>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</si>
  <si>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</si>
  <si>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</si>
  <si>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</si>
  <si>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</si>
  <si>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</si>
  <si>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</si>
  <si>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</si>
  <si>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</si>
  <si>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</si>
  <si>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</si>
  <si>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</si>
  <si>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</si>
  <si>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</si>
  <si>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</si>
  <si>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</si>
  <si>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</si>
  <si>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</si>
  <si>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</si>
  <si>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</si>
  <si>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</si>
  <si>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</si>
  <si>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</si>
  <si>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</si>
  <si>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</si>
  <si>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</si>
  <si>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</si>
  <si>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</si>
  <si>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</si>
  <si>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</si>
  <si>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</si>
  <si>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</si>
  <si>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</si>
  <si>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</si>
  <si>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</si>
  <si>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</si>
  <si>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</si>
  <si>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</si>
  <si>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</si>
  <si>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</si>
  <si>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</si>
  <si>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</si>
  <si>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</si>
  <si>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</si>
  <si>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</si>
  <si>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</si>
  <si>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</si>
  <si>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</si>
  <si>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</si>
  <si>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</si>
  <si>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</si>
  <si>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</si>
  <si>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</si>
  <si>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</si>
  <si>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</si>
  <si>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</si>
  <si>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</si>
  <si>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</si>
  <si>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</si>
  <si>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</si>
  <si>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</si>
  <si>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</si>
  <si>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</si>
  <si>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</si>
  <si>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</si>
  <si>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</si>
  <si>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</si>
  <si>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</si>
  <si>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</si>
  <si>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</si>
  <si>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</si>
  <si>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</si>
  <si>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</si>
  <si>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</si>
  <si>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</si>
  <si>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</si>
  <si>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</si>
  <si>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</si>
  <si>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</si>
  <si>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</si>
  <si>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</si>
  <si>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</si>
  <si>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</si>
  <si>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</si>
  <si>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</si>
  <si>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</si>
  <si>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</si>
  <si>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</si>
  <si>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</si>
  <si>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</si>
  <si>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</si>
  <si>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</si>
  <si>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</si>
  <si>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</si>
  <si>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</si>
  <si>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</si>
  <si>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</si>
  <si>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</si>
  <si>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</si>
  <si>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</si>
  <si>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</si>
  <si>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</si>
  <si>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</si>
  <si>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</si>
  <si>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</si>
  <si>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</si>
  <si>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</si>
  <si>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</si>
  <si>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</si>
  <si>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</si>
  <si>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</si>
  <si>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</si>
  <si>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</si>
  <si>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</si>
  <si>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</si>
  <si>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</si>
  <si>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</si>
  <si>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</si>
  <si>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</si>
  <si>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</si>
  <si>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</si>
  <si>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</si>
  <si>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</si>
  <si>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</si>
  <si>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</si>
  <si>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</si>
  <si>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</si>
  <si>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</si>
  <si>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</si>
  <si>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</si>
  <si>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</si>
  <si>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</si>
  <si>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</si>
  <si>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</si>
  <si>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</si>
  <si>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</si>
  <si>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</si>
  <si>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</si>
  <si>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</si>
  <si>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</si>
  <si>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</si>
  <si>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</si>
  <si>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</si>
  <si>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</si>
  <si>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</si>
  <si>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</si>
  <si>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</si>
  <si>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</si>
  <si>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</si>
  <si>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</si>
  <si>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</si>
  <si>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</si>
  <si>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</si>
  <si>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</si>
  <si>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</si>
  <si>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</si>
  <si>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</si>
  <si>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</si>
  <si>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</si>
  <si>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</si>
  <si>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</si>
  <si>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</si>
  <si>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</si>
  <si>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</si>
  <si>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</si>
  <si>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</si>
  <si>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</si>
  <si>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</si>
  <si>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</si>
  <si>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</si>
  <si>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</si>
  <si>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</si>
  <si>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</si>
  <si>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</si>
  <si>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</si>
  <si>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</si>
  <si>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</si>
  <si>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</si>
  <si>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</si>
  <si>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</si>
  <si>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</si>
  <si>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</si>
  <si>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</si>
  <si>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</si>
  <si>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</si>
  <si>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</si>
  <si>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</si>
  <si>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</si>
  <si>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</si>
  <si>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</si>
  <si>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</si>
  <si>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</si>
  <si>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</si>
  <si>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</si>
  <si>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</si>
  <si>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</si>
  <si>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</si>
  <si>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</si>
  <si>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</si>
  <si>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</si>
  <si>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</si>
  <si>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</si>
  <si>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</si>
  <si>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</si>
  <si>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</si>
  <si>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</si>
  <si>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</si>
  <si>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</si>
  <si>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</si>
  <si>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</si>
  <si>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</si>
  <si>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</si>
  <si>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</si>
  <si>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</si>
  <si>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</si>
  <si>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</si>
  <si>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</si>
  <si>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</si>
  <si>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</si>
  <si>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</si>
  <si>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</si>
  <si>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</si>
  <si>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</si>
  <si>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</si>
  <si>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</si>
  <si>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</si>
  <si>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</si>
  <si>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</si>
  <si>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</si>
  <si>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</si>
  <si>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</si>
  <si>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</si>
  <si>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</si>
  <si>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</si>
  <si>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</si>
  <si>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</si>
  <si>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</si>
  <si>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</si>
  <si>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</si>
  <si>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</si>
  <si>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</si>
  <si>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</si>
  <si>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</si>
  <si>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</si>
  <si>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</si>
  <si>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</si>
  <si>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</si>
  <si>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</si>
  <si>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</si>
  <si>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</si>
  <si>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</si>
  <si>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</si>
  <si>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</si>
  <si>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</si>
  <si>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</si>
  <si>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</si>
  <si>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</si>
  <si>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</si>
  <si>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</si>
  <si>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</si>
  <si>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</si>
  <si>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</si>
  <si>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</si>
  <si>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</si>
  <si>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</si>
  <si>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</si>
  <si>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</si>
  <si>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</si>
  <si>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</si>
  <si>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</si>
  <si>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</si>
  <si>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</si>
  <si>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</si>
  <si>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</si>
  <si>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</si>
  <si>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</si>
  <si>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</si>
  <si>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</si>
  <si>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</si>
  <si>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</si>
  <si>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</si>
  <si>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</si>
  <si>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</si>
  <si>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</si>
  <si>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</si>
  <si>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</si>
  <si>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</si>
  <si>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</si>
  <si>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</si>
  <si>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</si>
  <si>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</si>
  <si>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</si>
  <si>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</si>
  <si>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</si>
  <si>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</si>
  <si>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</si>
  <si>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</si>
  <si>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</si>
  <si>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</si>
  <si>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</si>
  <si>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</si>
  <si>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</si>
  <si>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</si>
  <si>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</si>
  <si>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</si>
  <si>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</si>
  <si>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</si>
  <si>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</si>
  <si>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</si>
  <si>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</si>
  <si>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</si>
  <si>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</si>
  <si>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</si>
  <si>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</si>
  <si>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</si>
  <si>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</si>
  <si>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</si>
  <si>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</si>
  <si>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</si>
  <si>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</si>
  <si>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</si>
  <si>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</si>
  <si>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</si>
  <si>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</si>
  <si>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</si>
  <si>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</si>
  <si>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</si>
  <si>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</si>
  <si>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</si>
  <si>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</si>
  <si>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</si>
  <si>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</si>
  <si>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</si>
  <si>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</si>
  <si>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</si>
  <si>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</si>
  <si>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</si>
  <si>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</si>
  <si>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</si>
  <si>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</si>
  <si>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</si>
  <si>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</si>
  <si>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</si>
  <si>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</si>
  <si>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</si>
  <si>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</si>
  <si>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</si>
  <si>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</si>
  <si>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</si>
  <si>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</si>
  <si>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</si>
  <si>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</si>
  <si>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</si>
  <si>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</si>
  <si>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</si>
  <si>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</si>
  <si>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</si>
  <si>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</si>
  <si>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</si>
  <si>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</si>
  <si>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</si>
  <si>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</si>
  <si>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</si>
  <si>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</si>
  <si>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</si>
  <si>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</si>
  <si>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</si>
  <si>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</si>
  <si>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</si>
  <si>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</si>
  <si>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</si>
  <si>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</si>
  <si>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</si>
  <si>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</si>
  <si>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</si>
  <si>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</si>
  <si>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</si>
  <si>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</si>
  <si>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</si>
  <si>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</si>
  <si>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</si>
  <si>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</si>
  <si>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</si>
  <si>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</si>
  <si>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</si>
  <si>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</si>
  <si>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</si>
  <si>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</si>
  <si>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</si>
  <si>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</si>
  <si>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</si>
  <si>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</si>
  <si>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</si>
  <si>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</si>
  <si>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</si>
  <si>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</si>
  <si>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</si>
  <si>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</si>
  <si>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</si>
  <si>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</si>
  <si>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</si>
  <si>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</si>
  <si>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</si>
  <si>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</si>
  <si>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</si>
  <si>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</si>
  <si>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</si>
  <si>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</si>
  <si>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</si>
  <si>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</si>
  <si>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</si>
  <si>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</si>
  <si>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</si>
  <si>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</si>
  <si>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</si>
  <si>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</si>
  <si>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</si>
  <si>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</si>
  <si>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</si>
  <si>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</si>
  <si>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</si>
  <si>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</si>
  <si>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</si>
  <si>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</si>
  <si>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</si>
  <si>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</si>
  <si>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</si>
  <si>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</si>
  <si>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</si>
  <si>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</si>
  <si>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</si>
  <si>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</si>
  <si>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</si>
  <si>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</si>
  <si>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</si>
  <si>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</si>
  <si>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</si>
  <si>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</si>
  <si>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</si>
  <si>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</si>
  <si>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</si>
  <si>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</si>
  <si>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</si>
  <si>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</si>
  <si>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</si>
  <si>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</si>
  <si>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</si>
  <si>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</si>
  <si>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</si>
  <si>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</si>
  <si>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</si>
  <si>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</si>
  <si>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</si>
  <si>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</si>
  <si>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</si>
  <si>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</si>
  <si>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</si>
  <si>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</si>
  <si>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</si>
  <si>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</si>
  <si>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</si>
  <si>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</si>
  <si>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</si>
  <si>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</si>
  <si>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</si>
  <si>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</si>
  <si>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</si>
  <si>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</si>
  <si>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</si>
  <si>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</si>
  <si>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</si>
  <si>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</si>
  <si>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</si>
  <si>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</si>
  <si>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</si>
  <si>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</si>
  <si>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</si>
  <si>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</si>
  <si>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</si>
  <si>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</si>
  <si>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</si>
  <si>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</si>
  <si>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</si>
  <si>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</si>
  <si>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</si>
  <si>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</si>
  <si>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</si>
  <si>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</si>
  <si>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</si>
  <si>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</si>
  <si>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</si>
  <si>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</si>
  <si>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</si>
  <si>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</si>
  <si>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</si>
  <si>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</si>
  <si>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</si>
  <si>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</si>
  <si>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</si>
  <si>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</si>
  <si>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</si>
  <si>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</si>
  <si>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</si>
  <si>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</si>
  <si>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</si>
  <si>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</si>
  <si>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</si>
  <si>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</si>
  <si>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</si>
  <si>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</si>
  <si>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</si>
  <si>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</si>
  <si>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</si>
  <si>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</si>
  <si>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</si>
  <si>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</si>
  <si>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</si>
  <si>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</si>
  <si>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</si>
  <si>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</si>
  <si>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</si>
  <si>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</si>
  <si>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</si>
  <si>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</si>
  <si>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</si>
  <si>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</si>
  <si>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</si>
  <si>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</si>
  <si>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</si>
  <si>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</si>
  <si>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</si>
  <si>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</si>
  <si>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</si>
  <si>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</si>
  <si>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</si>
  <si>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</si>
  <si>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</si>
  <si>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</si>
  <si>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</si>
  <si>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</si>
  <si>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</si>
  <si>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</si>
  <si>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</si>
  <si>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</si>
  <si>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</si>
  <si>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</si>
  <si>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</si>
  <si>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</si>
  <si>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</si>
  <si>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</si>
  <si>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</si>
  <si>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</si>
  <si>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</si>
  <si>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</si>
  <si>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</si>
  <si>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</si>
  <si>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</si>
  <si>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</si>
  <si>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</si>
  <si>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</si>
  <si>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</si>
  <si>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</si>
  <si>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</si>
  <si>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</si>
  <si>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</si>
  <si>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</si>
  <si>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</si>
  <si>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</si>
  <si>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</si>
  <si>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</si>
  <si>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</si>
  <si>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</si>
  <si>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</si>
  <si>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</si>
  <si>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</si>
  <si>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</si>
  <si>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</si>
  <si>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</si>
  <si>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</si>
  <si>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</si>
  <si>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</si>
  <si>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</si>
  <si>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</si>
  <si>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</si>
  <si>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</si>
  <si>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</si>
  <si>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</si>
  <si>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</si>
  <si>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</si>
  <si>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</si>
  <si>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</si>
  <si>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</si>
  <si>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</si>
  <si>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</si>
  <si>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</si>
  <si>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</si>
  <si>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</si>
  <si>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</si>
  <si>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</si>
  <si>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</si>
  <si>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</si>
  <si>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</si>
  <si>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</si>
  <si>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</si>
  <si>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</si>
  <si>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</si>
  <si>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</si>
  <si>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</si>
  <si>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</si>
  <si>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</si>
  <si>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</si>
  <si>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</si>
  <si>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</si>
  <si>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</si>
  <si>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</si>
  <si>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</si>
  <si>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</si>
  <si>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</si>
  <si>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</si>
  <si>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</si>
  <si>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</si>
  <si>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</si>
  <si>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</si>
  <si>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</si>
  <si>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</si>
  <si>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</si>
  <si>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</si>
  <si>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</si>
  <si>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</si>
  <si>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</si>
  <si>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</si>
  <si>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</si>
  <si>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</si>
  <si>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</si>
  <si>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</si>
  <si>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</si>
  <si>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</si>
  <si>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</si>
  <si>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</si>
  <si>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</si>
  <si>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</si>
  <si>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</si>
  <si>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</si>
  <si>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</si>
  <si>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</si>
  <si>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</si>
  <si>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</si>
  <si>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</si>
  <si>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</si>
  <si>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</si>
  <si>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</si>
  <si>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</si>
  <si>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</si>
  <si>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</si>
  <si>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</si>
  <si>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</si>
  <si>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</si>
  <si>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</si>
  <si>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</si>
  <si>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</si>
  <si>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</si>
  <si>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</si>
  <si>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</si>
  <si>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</si>
  <si>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</si>
  <si>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</si>
  <si>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</si>
  <si>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</si>
  <si>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</si>
  <si>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</si>
  <si>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</si>
  <si>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</si>
  <si>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</si>
  <si>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</si>
  <si>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</si>
  <si>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</si>
  <si>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</si>
  <si>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</si>
  <si>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</si>
  <si>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</si>
  <si>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</si>
  <si>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</si>
  <si>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</si>
  <si>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</si>
  <si>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</si>
  <si>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</si>
  <si>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</si>
  <si>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</si>
  <si>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</si>
  <si>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</si>
  <si>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</si>
  <si>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</si>
  <si>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</si>
  <si>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</si>
  <si>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</si>
  <si>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</si>
  <si>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</si>
  <si>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</si>
  <si>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</si>
  <si>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</si>
  <si>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</si>
  <si>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</si>
  <si>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</si>
  <si>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</si>
  <si>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</si>
  <si>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</si>
  <si>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</si>
  <si>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</si>
  <si>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</si>
  <si>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</si>
  <si>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</si>
  <si>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</si>
  <si>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</si>
  <si>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</si>
  <si>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</si>
  <si>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</si>
  <si>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</si>
  <si>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</si>
  <si>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</si>
  <si>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</si>
  <si>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</si>
  <si>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</si>
  <si>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</si>
  <si>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</si>
  <si>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</si>
  <si>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</si>
  <si>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</si>
  <si>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</si>
  <si>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</si>
  <si>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</si>
  <si>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</si>
  <si>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</si>
  <si>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</si>
  <si>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</si>
  <si>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</si>
  <si>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</si>
  <si>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</si>
  <si>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</si>
  <si>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</si>
  <si>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</si>
  <si>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</si>
  <si>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</si>
  <si>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</si>
  <si>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</si>
  <si>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</si>
  <si>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</si>
  <si>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</si>
  <si>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</si>
  <si>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</si>
  <si>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</si>
  <si>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</si>
  <si>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</si>
  <si>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</si>
  <si>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</si>
  <si>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</si>
  <si>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</si>
  <si>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</si>
  <si>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</si>
  <si>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</si>
  <si>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</si>
  <si>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</si>
  <si>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</si>
  <si>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</si>
  <si>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</si>
  <si>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</si>
  <si>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</si>
  <si>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</si>
  <si>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</si>
  <si>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</si>
  <si>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</si>
  <si>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</si>
  <si>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</si>
  <si>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</si>
  <si>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</si>
  <si>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</si>
  <si>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</si>
  <si>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</si>
  <si>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</si>
  <si>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</si>
  <si>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</si>
  <si>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</si>
  <si>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</si>
  <si>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</si>
  <si>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</si>
  <si>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</si>
  <si>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</si>
  <si>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</si>
  <si>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</si>
  <si>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</si>
  <si>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</si>
  <si>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</si>
  <si>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</si>
  <si>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</si>
  <si>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</si>
  <si>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</si>
  <si>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</si>
  <si>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</si>
  <si>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</si>
  <si>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</si>
  <si>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</si>
  <si>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</si>
  <si>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</si>
  <si>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</si>
  <si>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</si>
  <si>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</si>
  <si>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</si>
  <si>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</si>
  <si>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</si>
  <si>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</si>
  <si>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</si>
  <si>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</si>
  <si>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</si>
  <si>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</si>
  <si>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</si>
  <si>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</si>
  <si>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</si>
  <si>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</si>
  <si>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</si>
  <si>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</si>
  <si>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</si>
  <si>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</si>
  <si>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</si>
  <si>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</si>
  <si>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</si>
  <si>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</si>
  <si>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</si>
  <si>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</si>
  <si>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</si>
  <si>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</si>
  <si>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</si>
  <si>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</si>
  <si>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</si>
  <si>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</si>
  <si>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</si>
  <si>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</si>
  <si>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</si>
  <si>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</si>
  <si>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</si>
  <si>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</si>
  <si>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</si>
  <si>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</si>
  <si>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</si>
  <si>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</si>
  <si>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</si>
  <si>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</si>
  <si>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</si>
  <si>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</si>
  <si>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</si>
  <si>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</si>
  <si>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</si>
  <si>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</si>
  <si>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</si>
  <si>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</si>
  <si>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</si>
  <si>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</si>
  <si>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</si>
  <si>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</si>
  <si>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</si>
  <si>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</si>
  <si>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</si>
  <si>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</si>
  <si>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</si>
  <si>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</si>
  <si>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</si>
  <si>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</si>
  <si>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</si>
  <si>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</si>
  <si>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</si>
  <si>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</si>
  <si>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</si>
  <si>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</si>
  <si>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</si>
  <si>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</si>
  <si>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</si>
  <si>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</si>
  <si>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</si>
  <si>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</si>
  <si>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</si>
  <si>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</si>
  <si>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</si>
  <si>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</si>
  <si>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</si>
  <si>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</si>
  <si>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</si>
  <si>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</si>
  <si>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</si>
  <si>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</si>
  <si>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</si>
  <si>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</si>
  <si>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</si>
  <si>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</si>
  <si>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</si>
  <si>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</si>
  <si>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</si>
  <si>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</si>
  <si>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</si>
  <si>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</si>
  <si>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</si>
  <si>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</si>
  <si>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</si>
  <si>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</si>
  <si>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</si>
  <si>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</si>
  <si>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</si>
  <si>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</si>
  <si>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</si>
  <si>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</si>
  <si>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</si>
  <si>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</si>
  <si>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</si>
  <si>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</si>
  <si>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</si>
  <si>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</si>
  <si>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</si>
  <si>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</si>
  <si>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</si>
  <si>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</si>
  <si>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</si>
  <si>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</si>
  <si>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</si>
  <si>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</si>
  <si>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</si>
  <si>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</si>
  <si>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</si>
  <si>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</si>
  <si>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</si>
  <si>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</si>
  <si>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</si>
  <si>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</si>
  <si>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</si>
  <si>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</si>
  <si>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</si>
  <si>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</si>
  <si>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</si>
  <si>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</si>
  <si>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</si>
  <si>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</si>
  <si>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</si>
  <si>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</si>
  <si>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</si>
  <si>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</si>
  <si>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</si>
  <si>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</si>
  <si>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</si>
  <si>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</si>
  <si>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</si>
  <si>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</si>
  <si>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</si>
  <si>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</si>
  <si>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</si>
  <si>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</si>
  <si>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</si>
  <si>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</si>
  <si>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</si>
  <si>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</si>
  <si>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</si>
  <si>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</si>
  <si>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</si>
  <si>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</si>
  <si>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</si>
  <si>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</si>
  <si>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</si>
  <si>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</si>
  <si>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</si>
  <si>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</si>
  <si>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</si>
  <si>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</si>
  <si>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</si>
  <si>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</si>
  <si>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</si>
  <si>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</si>
  <si>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</si>
  <si>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</si>
  <si>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</si>
  <si>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</si>
  <si>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</si>
  <si>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</si>
  <si>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</si>
  <si>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</si>
  <si>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</si>
  <si>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</si>
  <si>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</si>
  <si>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</si>
  <si>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</si>
  <si>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</si>
  <si>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</si>
  <si>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</si>
  <si>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</si>
  <si>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</si>
  <si>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</si>
  <si>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</si>
  <si>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</si>
  <si>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</si>
  <si>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</si>
  <si>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</si>
  <si>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</si>
  <si>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</si>
  <si>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</si>
  <si>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</si>
  <si>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</si>
  <si>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</si>
  <si>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</si>
  <si>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</si>
  <si>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</si>
  <si>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</si>
  <si>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</si>
  <si>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</si>
  <si>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</si>
  <si>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</si>
  <si>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</si>
  <si>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</si>
  <si>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</si>
  <si>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</si>
  <si>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</si>
  <si>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</si>
  <si>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</si>
  <si>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</si>
  <si>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</si>
  <si>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</si>
  <si>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</si>
  <si>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</si>
  <si>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</si>
  <si>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</si>
  <si>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</si>
  <si>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</si>
  <si>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</si>
  <si>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</si>
  <si>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</si>
  <si>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</si>
  <si>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</si>
  <si>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</si>
  <si>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</si>
  <si>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</si>
  <si>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</si>
  <si>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</si>
  <si>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</si>
  <si>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</si>
  <si>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</si>
  <si>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</si>
  <si>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</si>
  <si>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</si>
  <si>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</si>
  <si>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</si>
  <si>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</si>
  <si>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</si>
  <si>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</si>
  <si>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</si>
  <si>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</si>
  <si>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</si>
  <si>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</si>
  <si>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</si>
  <si>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</si>
  <si>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</si>
  <si>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</si>
  <si>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</si>
  <si>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</si>
  <si>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</si>
  <si>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</si>
  <si>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</si>
  <si>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</si>
  <si>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</si>
  <si>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</si>
  <si>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</si>
  <si>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</si>
  <si>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</si>
  <si>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</si>
  <si>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</si>
  <si>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</si>
  <si>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</si>
  <si>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</si>
  <si>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</si>
  <si>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</si>
  <si>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</si>
  <si>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</si>
  <si>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</si>
  <si>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</si>
  <si>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</si>
  <si>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</si>
  <si>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</si>
  <si>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</si>
  <si>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</si>
  <si>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</si>
  <si>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</si>
  <si>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</si>
  <si>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</si>
  <si>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</si>
  <si>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</si>
  <si>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</si>
  <si>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</si>
  <si>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</si>
  <si>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</si>
  <si>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</si>
  <si>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</si>
  <si>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</si>
  <si>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</si>
  <si>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</si>
  <si>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</si>
  <si>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</si>
  <si>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</si>
  <si>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</si>
  <si>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</si>
  <si>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</si>
  <si>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</si>
  <si>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</si>
  <si>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</si>
  <si>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</si>
  <si>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</si>
  <si>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</si>
  <si>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</si>
  <si>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</si>
  <si>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</si>
  <si>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</si>
  <si>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</si>
  <si>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</si>
  <si>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</si>
  <si>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</si>
  <si>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</si>
  <si>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</si>
  <si>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</si>
  <si>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</si>
  <si>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</si>
  <si>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</si>
  <si>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</si>
  <si>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</si>
  <si>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</si>
  <si>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</si>
  <si>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</si>
  <si>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</si>
  <si>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</si>
  <si>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</si>
  <si>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</si>
  <si>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</si>
  <si>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</si>
  <si>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</si>
  <si>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</si>
  <si>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</si>
  <si>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</si>
  <si>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</si>
  <si>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</si>
  <si>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</si>
  <si>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</si>
  <si>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</si>
  <si>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</si>
  <si>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</si>
  <si>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</si>
  <si>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</si>
  <si>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</si>
  <si>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</si>
  <si>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</si>
  <si>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</si>
  <si>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</si>
  <si>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</si>
  <si>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</si>
  <si>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</si>
  <si>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</si>
  <si>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</si>
  <si>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</si>
  <si>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</si>
  <si>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</si>
  <si>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</si>
  <si>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</si>
  <si>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</si>
  <si>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</si>
  <si>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</si>
  <si>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</si>
  <si>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</si>
  <si>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</si>
  <si>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</si>
  <si>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</si>
  <si>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</si>
  <si>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</si>
  <si>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</si>
  <si>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</si>
  <si>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</si>
  <si>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</si>
  <si>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</si>
  <si>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</si>
  <si>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</si>
  <si>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</si>
  <si>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</si>
  <si>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</si>
  <si>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</si>
  <si>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</si>
  <si>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</si>
  <si>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</si>
  <si>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</si>
  <si>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</si>
  <si>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</si>
  <si>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</si>
  <si>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</si>
  <si>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</si>
  <si>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</si>
  <si>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</si>
  <si>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</si>
  <si>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</si>
  <si>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</si>
  <si>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</si>
  <si>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</si>
  <si>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</si>
  <si>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</si>
  <si>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</si>
  <si>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</si>
  <si>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</si>
  <si>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</si>
  <si>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</si>
  <si>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</si>
  <si>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</si>
  <si>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</si>
  <si>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</si>
  <si>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</si>
  <si>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</si>
  <si>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</si>
  <si>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</si>
  <si>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</si>
  <si>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</si>
  <si>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</si>
  <si>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</si>
  <si>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</si>
  <si>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</si>
  <si>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</si>
  <si>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</si>
  <si>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</si>
  <si>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</si>
  <si>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</si>
  <si>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</si>
  <si>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</si>
  <si>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</si>
  <si>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</si>
  <si>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</si>
  <si>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</si>
  <si>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</si>
  <si>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</si>
  <si>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</si>
  <si>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</si>
  <si>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</si>
  <si>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</si>
  <si>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</si>
  <si>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</si>
  <si>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</si>
  <si>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</si>
  <si>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</si>
  <si>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</si>
  <si>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</si>
  <si>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</si>
  <si>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</si>
  <si>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</si>
  <si>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</si>
  <si>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</si>
  <si>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</si>
  <si>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</si>
  <si>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</si>
  <si>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</si>
  <si>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</si>
  <si>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</si>
  <si>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</si>
  <si>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</si>
  <si>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</si>
  <si>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</si>
  <si>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</si>
  <si>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</si>
  <si>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</si>
  <si>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</si>
  <si>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</si>
  <si>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</si>
  <si>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</si>
  <si>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</si>
  <si>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</si>
  <si>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</si>
  <si>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</si>
  <si>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</si>
  <si>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</si>
  <si>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</si>
  <si>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</si>
  <si>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</si>
  <si>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</si>
  <si>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</si>
  <si>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</si>
  <si>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</si>
  <si>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</si>
  <si>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</si>
  <si>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</si>
  <si>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</si>
  <si>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</si>
  <si>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</si>
  <si>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</si>
  <si>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</si>
  <si>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</si>
  <si>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</si>
  <si>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</si>
  <si>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</si>
  <si>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</si>
  <si>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</si>
  <si>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</si>
  <si>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</si>
  <si>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</si>
  <si>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</si>
  <si>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</si>
  <si>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</si>
  <si>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</si>
  <si>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</si>
  <si>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</si>
  <si>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</si>
  <si>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</si>
  <si>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</si>
  <si>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</si>
  <si>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</si>
  <si>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</si>
  <si>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</si>
  <si>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</si>
  <si>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</si>
  <si>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</si>
  <si>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</si>
  <si>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</si>
  <si>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</si>
  <si>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</si>
  <si>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</si>
  <si>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</si>
  <si>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</si>
  <si>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</si>
  <si>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</si>
  <si>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</si>
  <si>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</si>
  <si>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</si>
  <si>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</si>
  <si>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</si>
  <si>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</si>
  <si>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</si>
  <si>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</si>
  <si>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</si>
  <si>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</si>
  <si>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</si>
  <si>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</si>
  <si>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</si>
  <si>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</si>
  <si>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</si>
  <si>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</si>
  <si>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</si>
  <si>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</si>
  <si>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</si>
  <si>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</si>
  <si>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</si>
  <si>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</si>
  <si>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</si>
  <si>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</si>
  <si>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</si>
  <si>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</si>
  <si>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</si>
  <si>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</si>
  <si>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</si>
  <si>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</si>
  <si>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</si>
  <si>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</si>
  <si>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</si>
  <si>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</si>
  <si>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</si>
  <si>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</si>
  <si>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</si>
  <si>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</si>
  <si>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</si>
  <si>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</si>
  <si>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</si>
  <si>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</si>
  <si>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</si>
  <si>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</si>
  <si>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</si>
  <si>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</si>
  <si>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</si>
  <si>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</si>
  <si>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</si>
  <si>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</si>
  <si>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</si>
  <si>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</si>
  <si>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</si>
  <si>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</si>
  <si>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</si>
  <si>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</si>
  <si>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</si>
  <si>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</si>
  <si>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</si>
  <si>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</si>
  <si>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</si>
  <si>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</si>
  <si>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</si>
  <si>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</si>
  <si>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</si>
  <si>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</si>
  <si>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</si>
  <si>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</si>
  <si>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</si>
  <si>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</si>
  <si>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</si>
  <si>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</si>
  <si>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</si>
  <si>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</si>
  <si>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</si>
  <si>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</si>
  <si>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</si>
  <si>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</si>
  <si>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</si>
  <si>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</si>
  <si>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</si>
  <si>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</si>
  <si>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</si>
  <si>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</si>
  <si>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</si>
  <si>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</si>
  <si>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</si>
  <si>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</si>
  <si>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</si>
  <si>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</si>
  <si>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</si>
  <si>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</si>
  <si>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</si>
  <si>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</si>
  <si>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</si>
  <si>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</si>
  <si>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</si>
  <si>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</si>
  <si>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</si>
  <si>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</si>
  <si>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</si>
  <si>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</si>
  <si>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</si>
  <si>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</si>
  <si>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</si>
  <si>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</si>
  <si>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</si>
  <si>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</si>
  <si>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</si>
  <si>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</si>
  <si>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</si>
  <si>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</si>
  <si>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</si>
  <si>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</si>
  <si>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</si>
  <si>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</si>
  <si>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</si>
  <si>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</si>
  <si>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</si>
  <si>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</si>
  <si>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</si>
  <si>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</si>
  <si>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</si>
  <si>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</si>
  <si>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</si>
  <si>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</si>
  <si>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</si>
  <si>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</si>
  <si>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</si>
  <si>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</si>
  <si>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</si>
  <si>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</si>
  <si>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</si>
  <si>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</si>
  <si>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</si>
  <si>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</si>
  <si>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</si>
  <si>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</si>
  <si>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</si>
  <si>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</si>
  <si>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</si>
  <si>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</si>
  <si>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</si>
  <si>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</si>
  <si>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</si>
  <si>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</si>
  <si>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</si>
  <si>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</si>
  <si>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</si>
  <si>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</si>
  <si>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</si>
  <si>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</si>
  <si>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</si>
  <si>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</si>
  <si>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</si>
  <si>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</si>
  <si>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</si>
  <si>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</si>
  <si>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</si>
  <si>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</si>
  <si>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</si>
  <si>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</si>
  <si>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</si>
  <si>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</si>
  <si>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</si>
  <si>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</si>
  <si>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</si>
  <si>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</si>
  <si>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</si>
  <si>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</si>
  <si>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</si>
  <si>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</si>
  <si>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</si>
  <si>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</si>
  <si>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</si>
  <si>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</si>
  <si>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</si>
  <si>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</si>
  <si>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</si>
  <si>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</si>
  <si>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</si>
  <si>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</si>
  <si>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</si>
  <si>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</si>
  <si>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</si>
  <si>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</si>
  <si>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</si>
  <si>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</si>
  <si>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</si>
  <si>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</si>
  <si>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</si>
  <si>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</si>
  <si>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</si>
  <si>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</si>
  <si>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</si>
  <si>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</si>
  <si>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</si>
  <si>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</si>
  <si>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</si>
  <si>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</si>
  <si>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</si>
  <si>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</si>
  <si>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</si>
  <si>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</si>
  <si>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</si>
  <si>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</si>
  <si>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</si>
  <si>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</si>
  <si>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</si>
  <si>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</si>
  <si>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</si>
  <si>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</si>
  <si>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</si>
  <si>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</si>
  <si>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</si>
  <si>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</si>
  <si>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</si>
  <si>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</si>
  <si>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</si>
  <si>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</si>
  <si>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</si>
  <si>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</si>
  <si>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</si>
  <si>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</si>
  <si>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</si>
  <si>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</si>
  <si>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</si>
  <si>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</si>
  <si>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</si>
  <si>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</si>
  <si>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</si>
  <si>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</si>
  <si>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</si>
  <si>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</si>
  <si>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</si>
  <si>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</si>
  <si>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</si>
  <si>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</si>
  <si>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</si>
  <si>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</si>
  <si>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</si>
  <si>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</si>
  <si>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</si>
  <si>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</si>
  <si>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</si>
  <si>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</si>
  <si>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</si>
  <si>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</si>
  <si>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</si>
  <si>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</si>
  <si>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</si>
  <si>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</si>
  <si>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</si>
  <si>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</si>
  <si>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</si>
  <si>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</si>
  <si>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</si>
  <si>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</si>
  <si>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</si>
  <si>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</si>
  <si>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</si>
  <si>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</si>
  <si>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</si>
  <si>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</si>
  <si>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</si>
  <si>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</si>
  <si>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</si>
  <si>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</si>
  <si>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</si>
  <si>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</si>
  <si>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</si>
  <si>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</si>
  <si>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</si>
  <si>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</si>
  <si>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</si>
  <si>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</si>
  <si>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</si>
  <si>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</si>
  <si>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</si>
  <si>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</si>
  <si>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</si>
  <si>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</si>
  <si>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</si>
  <si>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</si>
  <si>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</si>
  <si>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</si>
  <si>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</si>
  <si>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</si>
  <si>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</si>
  <si>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</si>
  <si>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</si>
  <si>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</si>
  <si>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</si>
  <si>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</si>
  <si>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</si>
  <si>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</si>
  <si>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</si>
  <si>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</si>
  <si>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</si>
  <si>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</si>
  <si>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</si>
  <si>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</si>
  <si>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</si>
  <si>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</si>
  <si>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</si>
  <si>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</si>
  <si>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</si>
  <si>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</si>
  <si>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</si>
  <si>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</si>
  <si>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</si>
  <si>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</si>
  <si>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</si>
  <si>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</si>
  <si>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</si>
  <si>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</si>
  <si>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</si>
  <si>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</si>
  <si>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</si>
  <si>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</si>
  <si>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</si>
  <si>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</si>
  <si>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</si>
  <si>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</si>
  <si>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</si>
  <si>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</si>
  <si>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</si>
  <si>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</si>
  <si>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</si>
  <si>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</si>
  <si>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</si>
  <si>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</si>
  <si>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</si>
  <si>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</si>
  <si>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</si>
  <si>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</si>
  <si>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</si>
  <si>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</si>
  <si>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</si>
  <si>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</si>
  <si>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</si>
  <si>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</si>
  <si>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</si>
  <si>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</si>
  <si>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</si>
  <si>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</si>
  <si>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</si>
  <si>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</si>
  <si>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</si>
  <si>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</si>
  <si>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</si>
  <si>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</si>
  <si>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</si>
  <si>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</si>
  <si>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</si>
  <si>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</si>
  <si>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</si>
  <si>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</si>
  <si>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</si>
  <si>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</si>
  <si>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</si>
  <si>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</si>
  <si>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</si>
  <si>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</si>
  <si>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</si>
  <si>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</si>
  <si>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</si>
  <si>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</si>
  <si>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</si>
  <si>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</si>
  <si>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</si>
  <si>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</si>
  <si>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</si>
  <si>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</si>
  <si>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</si>
  <si>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</si>
  <si>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</si>
  <si>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</si>
  <si>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</si>
  <si>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</si>
  <si>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</si>
  <si>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</si>
  <si>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</si>
  <si>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</si>
  <si>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</si>
  <si>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</si>
  <si>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</si>
  <si>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</si>
  <si>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</si>
  <si>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</si>
  <si>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</si>
  <si>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</si>
  <si>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</si>
  <si>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</si>
  <si>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</si>
  <si>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</si>
  <si>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</si>
  <si>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</si>
  <si>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</si>
  <si>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</si>
  <si>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</si>
  <si>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</si>
  <si>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</si>
  <si>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</si>
  <si>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</si>
  <si>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</si>
  <si>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</si>
  <si>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</si>
  <si>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</si>
  <si>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</si>
  <si>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</si>
  <si>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</si>
  <si>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</si>
  <si>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</si>
  <si>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</si>
  <si>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</si>
  <si>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</si>
  <si>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</si>
  <si>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</si>
  <si>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</si>
  <si>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</si>
  <si>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</si>
  <si>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</si>
  <si>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</si>
  <si>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</si>
  <si>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</si>
  <si>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</si>
  <si>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</si>
  <si>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</si>
  <si>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</si>
  <si>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</si>
  <si>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</si>
  <si>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</si>
  <si>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</si>
  <si>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</si>
  <si>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</si>
  <si>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</si>
  <si>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</si>
  <si>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</si>
  <si>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</si>
  <si>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</si>
  <si>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</si>
  <si>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</si>
  <si>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</si>
  <si>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</si>
  <si>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</si>
  <si>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</si>
  <si>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</si>
  <si>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</si>
  <si>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</si>
  <si>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</si>
  <si>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</si>
  <si>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</si>
  <si>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</si>
  <si>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</si>
  <si>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</si>
  <si>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</si>
  <si>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</si>
  <si>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</si>
  <si>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</si>
  <si>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</si>
  <si>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</si>
  <si>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</si>
  <si>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</si>
  <si>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</si>
  <si>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</si>
  <si>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</si>
  <si>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</si>
  <si>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</si>
  <si>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</si>
  <si>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</si>
  <si>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</si>
  <si>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</si>
  <si>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</si>
  <si>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</si>
  <si>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</si>
  <si>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</si>
  <si>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</si>
  <si>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</si>
  <si>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</si>
  <si>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</si>
  <si>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</si>
  <si>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</si>
  <si>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</si>
  <si>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</si>
  <si>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</si>
  <si>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</si>
  <si>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</si>
  <si>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</si>
  <si>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</si>
  <si>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</si>
  <si>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</si>
  <si>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</si>
  <si>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</si>
  <si>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</si>
  <si>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</si>
  <si>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</si>
  <si>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</si>
  <si>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</si>
  <si>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</si>
  <si>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</si>
  <si>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</si>
  <si>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</si>
  <si>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</si>
  <si>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</si>
  <si>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</si>
  <si>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</si>
  <si>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</si>
  <si>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</si>
  <si>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</si>
  <si>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</si>
  <si>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</si>
  <si>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</si>
  <si>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</si>
  <si>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</si>
  <si>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</si>
  <si>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</si>
  <si>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</si>
  <si>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</si>
  <si>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</si>
  <si>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</si>
  <si>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</si>
  <si>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</si>
  <si>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</si>
  <si>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</si>
  <si>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</si>
  <si>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</si>
  <si>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</si>
  <si>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</si>
  <si>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</si>
  <si>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</si>
  <si>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</si>
  <si>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</si>
  <si>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</si>
  <si>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</si>
  <si>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</si>
  <si>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</si>
  <si>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</si>
  <si>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</si>
  <si>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</si>
  <si>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</si>
  <si>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</si>
  <si>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</si>
  <si>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</si>
  <si>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</si>
  <si>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</si>
  <si>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</si>
  <si>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</si>
  <si>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</si>
  <si>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</si>
  <si>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</si>
  <si>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</si>
  <si>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</si>
  <si>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</si>
  <si>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</si>
  <si>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</si>
  <si>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</si>
  <si>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</si>
  <si>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</si>
  <si>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</si>
  <si>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</si>
  <si>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</si>
  <si>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</si>
  <si>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</si>
  <si>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</si>
  <si>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</si>
  <si>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</si>
  <si>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</si>
  <si>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</si>
  <si>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</si>
  <si>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</si>
  <si>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</si>
  <si>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</si>
  <si>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</si>
  <si>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</si>
  <si>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</si>
  <si>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</si>
  <si>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</si>
  <si>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</si>
  <si>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</si>
  <si>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</si>
  <si>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</si>
  <si>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</si>
  <si>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</si>
  <si>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</si>
  <si>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</si>
  <si>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</si>
  <si>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</si>
  <si>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</si>
  <si>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</si>
  <si>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</si>
  <si>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</si>
  <si>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</si>
  <si>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</si>
  <si>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</si>
  <si>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</si>
  <si>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</si>
  <si>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</si>
  <si>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</si>
  <si>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</si>
  <si>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</si>
  <si>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</si>
  <si>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</si>
  <si>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</si>
  <si>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</si>
  <si>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</si>
  <si>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</si>
  <si>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</si>
  <si>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</si>
  <si>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</si>
  <si>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</si>
  <si>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</si>
  <si>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</si>
  <si>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</si>
  <si>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</si>
  <si>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</si>
  <si>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</si>
  <si>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</si>
  <si>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</si>
  <si>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</si>
  <si>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</si>
  <si>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</si>
  <si>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</si>
  <si>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</si>
  <si>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</si>
  <si>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</si>
  <si>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</si>
  <si>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</si>
  <si>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</si>
  <si>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</si>
  <si>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</si>
  <si>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</si>
  <si>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</si>
  <si>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</si>
  <si>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</si>
  <si>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</si>
  <si>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</si>
  <si>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</si>
  <si>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</si>
  <si>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</si>
  <si>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</si>
  <si>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</si>
  <si>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</si>
  <si>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</si>
  <si>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</si>
  <si>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</si>
  <si>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</si>
  <si>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</si>
  <si>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</si>
  <si>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</si>
  <si>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</si>
  <si>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</si>
  <si>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</si>
  <si>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</si>
  <si>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</si>
  <si>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</si>
  <si>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</si>
  <si>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</si>
  <si>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</si>
  <si>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</si>
  <si>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</si>
  <si>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</si>
  <si>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</si>
  <si>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</si>
  <si>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</si>
  <si>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</si>
  <si>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</si>
  <si>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</si>
  <si>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</si>
  <si>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</si>
  <si>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</si>
  <si>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</si>
  <si>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</si>
  <si>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</si>
  <si>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</si>
  <si>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</si>
  <si>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</si>
  <si>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</si>
  <si>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</si>
  <si>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</si>
  <si>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</si>
  <si>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</si>
  <si>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</si>
  <si>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</si>
  <si>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</si>
  <si>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</si>
  <si>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</si>
  <si>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</si>
  <si>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</si>
  <si>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</si>
  <si>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</si>
  <si>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</si>
  <si>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</si>
  <si>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</si>
  <si>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</si>
  <si>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</si>
  <si>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</si>
  <si>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</si>
  <si>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</si>
  <si>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</si>
  <si>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</si>
  <si>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</si>
  <si>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</si>
  <si>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</si>
  <si>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</si>
  <si>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</si>
  <si>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</si>
  <si>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</si>
  <si>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</si>
  <si>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</si>
  <si>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</si>
  <si>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</si>
  <si>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</si>
  <si>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</si>
  <si>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</si>
  <si>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</si>
  <si>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</si>
  <si>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</si>
  <si>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</si>
  <si>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</si>
  <si>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</si>
  <si>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</si>
  <si>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</si>
  <si>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</si>
  <si>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</si>
  <si>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</si>
  <si>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</si>
  <si>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</si>
  <si>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</si>
  <si>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</si>
  <si>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</si>
  <si>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</si>
  <si>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</si>
  <si>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</si>
  <si>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</si>
  <si>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</si>
  <si>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</si>
  <si>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</si>
  <si>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</si>
  <si>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</si>
  <si>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</si>
  <si>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</si>
  <si>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</si>
  <si>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</si>
  <si>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</si>
  <si>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</si>
  <si>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</si>
  <si>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</si>
  <si>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</si>
  <si>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</si>
  <si>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</si>
  <si>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</si>
  <si>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</si>
  <si>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</si>
  <si>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</si>
  <si>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</si>
  <si>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</si>
  <si>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</si>
  <si>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</si>
  <si>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</si>
  <si>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</si>
  <si>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</si>
  <si>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</si>
  <si>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</si>
  <si>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</si>
  <si>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</si>
  <si>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</si>
  <si>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</si>
  <si>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</si>
  <si>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</si>
  <si>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</si>
  <si>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</si>
  <si>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</si>
  <si>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</si>
  <si>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</si>
  <si>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</si>
  <si>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</si>
  <si>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</si>
  <si>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</si>
  <si>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</si>
  <si>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</si>
  <si>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</si>
  <si>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</si>
  <si>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</si>
  <si>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</si>
  <si>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</si>
  <si>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</si>
  <si>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</si>
  <si>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</si>
  <si>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</si>
  <si>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</si>
  <si>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</si>
  <si>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</si>
  <si>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</si>
  <si>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</si>
  <si>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</si>
  <si>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</si>
  <si>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</si>
  <si>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</si>
  <si>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</si>
  <si>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</si>
  <si>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</si>
  <si>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</si>
  <si>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</si>
  <si>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</si>
  <si>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</si>
  <si>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</si>
  <si>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</si>
  <si>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</si>
  <si>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</si>
  <si>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</si>
  <si>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</si>
  <si>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</si>
  <si>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</si>
  <si>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</si>
  <si>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</si>
  <si>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</si>
  <si>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</si>
  <si>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</si>
  <si>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</si>
  <si>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</si>
  <si>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</si>
  <si>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</si>
  <si>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</si>
  <si>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</si>
  <si>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</si>
  <si>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</si>
  <si>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</si>
  <si>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</si>
  <si>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</si>
  <si>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</si>
  <si>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</si>
  <si>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</si>
  <si>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</si>
  <si>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</si>
  <si>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</si>
  <si>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</si>
  <si>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</si>
  <si>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</si>
  <si>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</si>
  <si>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</si>
  <si>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</si>
  <si>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</si>
  <si>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</si>
  <si>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</si>
  <si>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</si>
  <si>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</si>
  <si>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</si>
  <si>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</si>
  <si>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</si>
  <si>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</si>
  <si>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</si>
  <si>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</si>
  <si>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</si>
  <si>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</si>
  <si>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</si>
  <si>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</si>
  <si>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</si>
  <si>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</si>
  <si>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</si>
  <si>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</si>
  <si>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</si>
  <si>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</si>
  <si>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</si>
  <si>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</si>
  <si>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</si>
  <si>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</si>
  <si>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</si>
  <si>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</si>
  <si>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</si>
  <si>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</si>
  <si>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</si>
  <si>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</si>
  <si>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</si>
  <si>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</si>
  <si>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</si>
  <si>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</si>
  <si>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</si>
  <si>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</si>
  <si>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</si>
  <si>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PCM-20251126-00000792</t>
  </si>
  <si>
    <t xml:space="preserve">2025-11-26 10:51:20
</t>
  </si>
  <si>
    <t>90 MIN</t>
  </si>
  <si>
    <t xml:space="preserve"> PCM-20250215-00000830 </t>
  </si>
  <si>
    <t>LTE site still down and  site located in aramco area access issue need special permission</t>
  </si>
  <si>
    <t>PCM-20251126-00000594</t>
  </si>
  <si>
    <t>team facing pg, issue another team dispatched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</si>
  <si>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</si>
  <si>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</si>
  <si>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</si>
  <si>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</si>
  <si>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</si>
  <si>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</si>
  <si>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</si>
  <si>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</si>
  <si>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PCM-20251126-00000613</t>
  </si>
  <si>
    <t xml:space="preserve">team at site TS </t>
  </si>
  <si>
    <t>PCM-20251126-00000783</t>
  </si>
  <si>
    <t>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</si>
</sst>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0" totalsRowShown="0" headerRowDxfId="149" dataDxfId="148" headerRowBorderDxfId="146" tableBorderDxfId="147" totalsRowBorderDxfId="145">
  <autoFilter ref="A1:CJ1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0" totalsRowShown="0" headerRowDxfId="40" dataDxfId="39" headerRowBorderDxfId="37" tableBorderDxfId="38" totalsRowBorderDxfId="36">
  <autoFilter ref="A1:L3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7" headerRowBorderDxfId="5" tableBorderDxfId="6">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324.56381435185176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45987.512240277778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45987.512240277778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45987.512240277778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45987.512240277778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45987.512240277778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45987.512240277778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45987.512240277778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45987.512240277778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45987.512240277778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45987.512240277778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45987.512240277778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45987.512240277778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45987.512240277778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45987.512240277778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45987.512240277778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45987.512240277778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45987.512240277778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45987.512240277778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45987.512240277778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45987.512240277778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45987.512240277778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45987.512240277778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45987.512240277778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45987.512240277778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45987.512240277778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45987.512240277778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45987.512240277778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45987.512240277778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45987.512240277778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45987.512240277778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45987.512240277778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45987.512240277778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45987.512240277778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45987.512240277778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45987.512240277778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45987.512240277778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45987.512240277778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45987.512240277778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45987.512240277778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45987.512240277778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45987.512240277778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45987.512240277778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45987.512240277778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45987.512240277778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45987.512240277778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45987.512240277778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45987.512240277778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45987.512240277778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45987.512240277778</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45987.512240277778</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2EF8A250-A853-4C0E-A337-F0CD213F472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0"/>
  <sheetViews>
    <sheetView tabSelected="1" workbookViewId="0">
      <pane ySplit="1" topLeftCell="A2" activePane="bottomLeft" state="frozen"/>
      <selection pane="bottomLeft" activeCell="A7" sqref="A7:X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162.51240266203968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3.1248212962964317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0.11691620370402234</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0.13277268518868368</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1</v>
      </c>
      <c r="D7" s="18" t="s">
        <v>23716</v>
      </c>
      <c r="E7" s="99" t="s">
        <v>39100</v>
      </c>
      <c r="F7" s="100">
        <v>45987.457476851851</v>
      </c>
      <c r="G7" s="101">
        <f ca="1">IFERROR(NOW()-F7,"-")</f>
        <v>5.4763425927376375E-2</v>
      </c>
      <c r="H7" s="145" t="s">
        <v>39114</v>
      </c>
      <c r="I7" s="18" t="str">
        <f>IFERROR(VLOOKUP(D7,DB!A:F,6,0),"")</f>
        <v>SCECO</v>
      </c>
      <c r="J7" s="18" t="str">
        <f>IFERROR(VLOOKUP(D7,DB!A:G,7,0),"")</f>
        <v>Weak+No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45987.512240509262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45987.512240509262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45987.512240509262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45987.512240509262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45987.512240509262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45987.512240509262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45987.512240509262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45987.512240509262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45987.512240509262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45987.512240509262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45987.512240509262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45987.512240509262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45987.512240509262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45987.512240509262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45987.512240509262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45987.512240509262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45987.512240509262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45987.512240509262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45987.512240509262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45987.512240509262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45987.512240509262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45987.512240509262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45987.512240509262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45987.512240509262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45987.512240509262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45987.512240509262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45987.512240509262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45987.512240509262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45987.512240509262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45987.512240509262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45987.512240509262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45987.512240509262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45987.512240509262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45987.512240509262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45987.512240509262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45987.512240509262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45987.512240509262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45987.512240509262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45987.512240509262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45987.512240509262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45987.512240509262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45987.512240509262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45987.512240509262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45987.512240509262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45987.512240509262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45987.512240509262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45987.512240509262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45987.512240509262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45987.512240509262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45987.512240509262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45987.512240509262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45987.512240509262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45987.512240509262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45987.512240509262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45987.512240509262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45987.512240509262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45987.512240509262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45987.512240509262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45987.512240509262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45987.512240509262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45987.512240509262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45987.512240509262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45987.512240509262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45987.512240509262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45987.512240509262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45987.512240509262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45987.512240509262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45987.512240509262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45987.512240509262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45987.512240509262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45987.512240509262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45987.512240509262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45987.512240509262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45987.512240509262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45987.512240509262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45987.512240509262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45987.512240509262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45987.512240509262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45987.512240509262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45987.512240509262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45987.512240509262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45987.512240509262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45987.512240509262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45987.512240509262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45987.512240509262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45987.512240509262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45987.512240509262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45987.512240509262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45987.512240509262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45987.512240509262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45987.512240509262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45987.512240509262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45987.512240625001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45987.512240625001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45987.512240625001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45987.512240625001</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45987.512240625001</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45987.512240625001</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45987.512240625001</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45987.512240625001</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45987.512240625001</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45987.512240625001</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45987.512240625001</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45987.512240625001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45987.512240625001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45987.512240625001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45987.512240625001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45987.512240625001</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45987.512240625001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45987.512240625001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45987.512240625001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45987.512240625001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45987.512240625001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45987.512240625001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45987.512240625001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45987.512240625001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45987.512240625001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45987.512240625001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45987.512240625001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45987.512240625001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45987.512240625001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45987.512240625001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45987.512240625001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45987.512240625001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45987.512240625001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45987.512240625001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45987.512240625001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45987.512240625001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45987.512240625001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45987.512240625001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45987.512240625001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45987.512240625001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45987.512240625001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45987.512240625001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45987.512240625001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45987.512240625001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45987.512240625001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45987.512240625001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45987.512240625001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45987.512240625001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45987.512240625001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45987.512240625001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45987.512240625001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45987.512240625001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45987.512240625001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45987.512240625001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45987.512240625001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45987.512240625001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45987.512240625001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45987.512240625001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45987.512240625001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45987.512240625001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45987.512240625001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45987.512240625001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45987.512240625001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45987.512240625001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45987.512240625001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45987.512240625001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45987.512240625001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45987.512240625001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45987.512240625001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45987.512240625001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45987.512240625001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45987.512240625001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45987.512240625001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45987.512240625001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45987.512240625001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45987.512240625001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45987.512240625001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45987.512240625001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45987.512240625001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45987.512240625001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45987.512240625001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45987.512240625001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45987.512240625001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45987.512240625001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45987.512240625001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45987.512240625001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45987.512240625001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45987.512240625001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45987.512240625001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45987.512240625001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45987.512240625001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45987.512240625001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45987.512240625001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45987.512240625001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45987.512240625001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45987.512240625001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45987.512240625001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45987.512240625001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45987.512240625001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45987.512240625001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45987.512240625001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45987.512240625001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45987.512240625001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45987.512240625001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45987.512240625001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45987.512240625001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45987.512240625001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45987.512240625001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45987.512240625001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45987.512240625001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45987.512240625001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45987.512240625001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45987.512240625001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45987.512240625001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45987.512240625001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45987.512240625001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45987.512240625001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45987.512240625001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45987.512240625001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45987.512240625001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45987.512240625001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45987.512240625001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45987.512240625001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45987.512240625001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45987.512240625001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45987.512240625001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45987.512240625001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45987.512240625001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45987.512240625001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45987.512240625001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45987.512240625001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45987.512240625001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45987.512240625001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45987.512240625001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45987.512240625001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45987.512240625001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45987.512240625001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45987.512240625001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45987.512240625001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45987.512240625001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45987.512240625001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45987.512240625001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45987.512240625001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45987.512240625001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45987.512240625001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45987.512240625001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45987.512240625001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45987.512240625001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45987.512240625001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45987.512240625001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45987.512240625001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45987.512240625001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45987.512240625001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45987.512240625001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45987.512240625001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45987.512240625001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45987.512240625001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45987.512240625001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45987.512240625001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45987.512240625001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45987.512240625001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45987.512240625001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45987.512240625001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45987.512240625001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45987.512240625001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45987.512240625001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45987.512240625001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45987.512240625001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45987.512240625001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45987.512240625001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45987.512240625001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45987.512240625001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45987.512240625001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45987.512240625001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45987.512240625001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45987.512240625001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45987.512240625001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45987.512240625001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45987.512240625001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45987.512240625001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45987.512240625001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45987.512240625001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45987.512240625001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45987.512240625001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45987.512240625001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45987.512240625001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45987.512240625001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45987.512240625001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45987.512240625001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45987.512240625001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45987.512240625001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45987.512240625001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45987.512240625001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45987.512240625001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45987.512240625001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45987.512240625001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45987.512240625001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45987.512240625001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45987.512240625001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45987.512240625001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45987.512240625001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45987.512240625001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45987.512240625001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45987.512240625001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45987.512240625001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45987.512240625001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45987.512240625001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45987.512240625001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45987.512240625001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45987.512240625001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45987.512240625001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45987.512240625001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45987.512240625001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45987.512240625001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45987.512240625001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45987.512240625001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45987.512240625001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45987.512240625001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45987.512240625001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45987.512240625001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45987.512240625001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45987.512240625001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45987.512240625001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45987.512240625001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45987.512240625001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45987.512240625001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45987.512240625001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45987.512240625001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45987.512240625001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45987.512240625001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45987.512240625001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45987.512240625001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45987.512240625001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45987.512240625001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45987.512240625001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45987.512240625001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45987.512240625001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45987.512240625001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45987.512240625001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45987.512240625001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45987.512240625001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45987.512240625001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45987.512240625001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45987.512240625001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45987.512240625001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45987.512240625001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45987.512240625001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45987.512240625001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45987.512240625001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45987.512240625001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45987.512240625001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45987.512240625001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45987.512240625001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45987.512240625001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45987.512240625001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45987.512240625001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45987.512240625001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45987.512240625001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45987.512240625001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45987.512240625001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45987.512240625001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45987.512240625001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45987.512240625001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45987.512240625001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45987.512240625001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45987.512240625001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45987.512240625001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45987.512240625001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45987.512240625001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45987.512240625001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45987.512240625001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45987.512240625001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45987.512240625001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45987.512240625001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45987.512240625001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45987.512240625001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45987.512240625001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45987.512240625001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45987.512240625001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45987.512240625001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45987.512240625001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45987.512240625001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45987.512240625001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45987.512240625001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45987.512240625001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45987.512240625001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45987.512240625001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45987.512240625001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45987.512240625001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45987.512240625001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45987.512240625001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45987.512240625001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45987.512240625001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45987.512240625001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45987.512240625001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45987.512240625001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45987.512240625001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45987.512240625001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45987.512240625001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45987.512240625001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45987.512240625001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45987.512240625001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45987.512240625001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45987.512240625001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45987.512240625001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45987.512240625001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45987.512240625001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45987.512240625001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45987.512240625001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45987.512240625001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45987.512240625001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45987.512240625001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45987.512240625001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45987.512240625001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45987.512240625001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45987.512240625001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45987.512240625001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45987.512240625001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45987.512240625001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45987.512240625001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45987.512240625001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45987.512240625001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45987.512240625001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45987.512240625001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45987.512240625001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45987.512240625001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45987.512240625001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45987.512240625001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45987.512240625001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45987.512240625001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45987.512240625001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45987.512240625001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45987.512240625001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45987.512240625001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45987.512240625001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45987.512240625001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45987.512240625001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45987.512240625001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45987.512240625001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45987.512240625001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45987.512240625001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45987.512240625001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45987.512240625001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45987.512240625001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45987.512240625001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45987.512240625001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45987.512240625001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45987.512240625001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45987.512240625001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45987.512240625001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45987.512240625001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45987.512240625001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45987.512240625001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45987.512240625001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45987.512240625001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45987.512240625001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45987.512240625001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45987.512240625001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45987.512240625001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45987.512240625001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45987.512240625001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45987.512240625001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45987.512240625001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45987.512240625001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45987.512240625001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45987.512240625001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45987.512240625001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45987.512240625001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45987.512240625001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45987.512240625001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45987.512240625001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45987.512240625001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45987.512240625001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45987.512240625001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45987.512240625001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45987.512240625001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45987.512240625001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45987.512240625001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45987.512240625001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45987.512240625001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45987.512240625001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45987.512240625001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45987.512240625001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45987.512240625001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45987.512240625001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45987.512240625001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45987.512240625001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45987.512240625001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45987.512240625001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45987.512240625001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45987.512240625001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45987.512240625001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45987.512240625001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45987.512240625001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45987.512240625001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45987.512240625001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45987.512240625001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45987.512240625001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45987.512240625001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45987.512240625001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45987.512240625001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45987.512240625001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45987.512240625001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45987.512240625001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45987.512240625001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45987.512240625001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45987.512240625001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45987.512240625001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45987.512240625001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45987.512240625001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45987.512240625001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45987.512240625001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45987.512240625001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45987.512240625001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45987.512240625001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45987.512240625001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45987.512240625001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45987.512240625001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45987.512240625001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45987.512240625001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45987.512240625001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45987.512240625001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45987.512240625001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45987.512240625001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45987.512240625001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45987.512240625001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45987.512240625001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45987.512240625001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45987.512240625001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45987.512240625001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45987.512240625001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45987.512240625001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45987.512240625001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45987.512240625001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45987.512240625001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45987.512240625001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45987.512240625001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45987.512240625001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45987.512240625001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45987.512240625001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45987.512240625001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45987.512240625001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45987.512240625001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45987.512240625001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45987.512240625001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45987.512240625001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45987.512240625001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45987.512240625001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45987.512240625001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45987.512240625001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45987.512240625001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45987.512240625001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45987.512240625001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45987.512240625001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45987.512240625001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45987.512240625001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45987.512240625001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45987.512240625001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45987.512240625001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45987.512240625001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45987.512240625001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45987.512240625001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45987.512240625001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45987.512240625001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45987.512240625001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45987.512240625001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45987.512240625001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45987.512240625001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45987.512240625001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45987.512240625001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45987.512240625001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45987.512240625001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45987.512240625001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45987.512240625001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45987.512240625001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45987.512240625001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45987.512240625001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45987.512240625001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45987.512240625001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45987.512240625001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45987.512240625001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45987.512240625001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45987.512240625001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45987.512240625001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45987.512240625001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45987.512240625001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45987.512240625001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45987.512240625001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45987.512240625001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45987.512240625001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45987.512240625001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45987.512240625001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45987.512240625001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45987.512240625001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45987.512240625001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45987.512240625001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45987.512240625001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45987.512240625001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45987.512240625001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45987.512240625001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45987.512240625001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45987.512240625001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45987.512240625001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45987.512240625001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45987.512240625001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45987.512240625001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45987.512240625001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45987.512240625001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45987.512240625001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45987.512240625001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45987.512240625001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45987.512240625001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45987.512240625001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45987.512240625001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45987.512240625001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45987.512240625001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45987.512240625001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45987.512240625001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45987.512240625001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45987.512240625001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45987.512240625001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45987.512240625001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45987.512240625001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45987.512240625001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45987.512240625001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45987.512240625001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45987.512240625001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45987.512240625001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45987.512240625001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45987.512240625001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45987.512240625001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45987.512240625001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45987.512240625001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45987.512240625001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45987.512240625001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45987.512240625001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45987.512240625001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45987.512240625001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45987.512240625001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45987.512240625001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45987.512240625001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45987.512240625001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45987.512240625001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45987.512240625001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45987.512240625001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45987.512240625001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45987.512240625001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45987.512240625001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45987.512240625001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45987.512240625001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45987.512240625001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45987.512240625001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45987.512240625001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45987.512240625001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45987.512240625001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45987.512240625001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45987.512240625001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45987.512240625001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45987.512240625001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45987.512240625001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45987.512240625001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45987.512240625001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45987.512240625001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45987.512240625001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45987.512240625001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45987.512240625001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45987.512240625001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45987.512240625001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45987.512240625001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45987.512240625001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45987.512240625001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45987.512240625001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45987.512240625001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45987.512240625001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45987.512240625001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45987.512240625001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45987.512240625001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45987.512240625001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45987.512240625001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45987.512240625001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45987.512240625001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45987.512240625001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45987.512240625001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45987.512240625001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45987.512240625001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45987.512240625001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45987.512240625001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45987.512240625001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45987.512240625001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45987.512240625001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45987.512240625001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45987.512240625001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45987.512240625001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45987.512240625001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45987.512240625001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45987.512240625001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45987.512240625001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45987.512240625001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45987.512240625001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45987.512240625001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45987.512240625001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45987.512240625001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45987.512240625001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45987.512240625001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45987.512240625001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45987.512240625001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45987.512240625001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45987.512240625001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45987.512240625001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45987.512240625001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45987.512240625001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45987.512240625001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45987.512240625001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45987.512240625001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45987.512240625001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45987.512240625001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45987.512240625001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45987.512240625001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45987.512240625001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45987.512240625001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45987.512240625001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45987.512240625001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45987.512240625001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45987.512240625001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45987.512240625001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45987.512240625001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45987.512240625001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45987.512240625001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45987.512240625001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45987.512240625001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45987.512240625001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45987.512240625001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45987.512240625001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45987.512240625001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45987.512240625001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45987.512240625001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45987.512240625001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45987.512240625001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45987.512240625001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45987.512240625001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45987.512240625001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45987.512240625001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45987.512240625001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45987.512240625001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45987.512240625001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45987.512240625001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45987.512240625001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45987.512240625001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45987.512240625001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45987.512240625001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45987.512240625001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45987.512240625001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45987.512240625001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45987.512240625001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45987.512240625001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45987.512240625001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45987.512240625001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45987.512240625001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45987.512240625001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45987.512240625001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45987.512240625001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45987.512240625001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45987.512240625001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45987.512240625001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45987.512240625001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45987.512240625001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45987.512240625001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45987.512240625001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45987.512240625001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45987.512240625001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45987.512240625001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45987.512240625001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45987.512240625001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45987.512240625001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45987.512240625001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45987.512240625001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45987.512240625001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45987.512240625001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45987.512240625001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45987.512240625001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45987.512240625001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45987.512240625001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45987.512240625001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45987.512240625001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45987.512240625001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45987.512240625001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45987.512240625001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45987.512240625001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45987.512240625001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45987.512240625001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45987.512240625001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45987.512240625001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45987.512240625001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45987.512240625001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45987.512240625001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45987.512240625001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45987.512240625001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45987.512240625001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45987.512240625001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45987.512240625001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45987.512240625001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45987.512240625001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45987.512240625001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45987.512240625001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45987.512240625001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45987.512240625001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45987.512240625001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45987.512240625001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45987.512240625001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45987.512240625001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45987.512240625001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45987.512240625001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45987.512240625001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45987.512240625001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45987.512240625001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45987.512240625001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45987.512240625001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45987.512240625001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45987.512240625001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45987.512240625001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45987.512240625001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45987.512240625001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45987.512240625001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45987.512240625001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45987.512240625001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45987.512240625001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45987.512240625001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45987.512240625001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45987.512240625001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45987.512240625001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45987.512240625001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45987.512240625001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45987.512240625001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45987.512240625001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45987.512240625001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45987.512240625001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45987.512240625001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45987.512240625001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45987.512240625001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45987.512240625001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45987.512240625001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45987.512240625001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45987.512240625001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45987.512240625001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45987.512240625001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45987.512240625001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45987.512240625001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45987.512240625001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45987.512240625001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45987.512240625001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45987.512240625001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45987.512240625001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45987.512240625001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45987.512240625001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45987.512240625001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45987.512240625001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45987.512240625001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45987.512240625001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45987.512240625001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45987.512240625001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45987.512240625001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45987.512240625001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45987.512240625001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45987.512240625001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45987.512240625001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45987.512240625001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45987.512240625001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45987.512240625001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45987.512240625001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45987.512240625001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45987.512240625001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45987.512240625001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45987.512240625001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45987.512240625001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45987.512240625001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45987.512240625001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45987.512240625001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45987.512240625001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45987.512240625001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45987.512240625001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45987.512240625001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45987.512240625001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45987.512240625001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45987.512240625001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45987.512240625001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45987.512240625001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45987.512240625001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45987.512240625001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45987.512240625001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45987.512240625001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45987.512240625001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45987.512240625001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45987.512240625001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45987.512240625001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45987.512240625001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45987.512240625001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45987.512240625001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45987.512240625001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45987.512240625001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45987.512240625001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45987.512240625001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45987.512240625001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45987.512240625001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45987.512240625001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45987.512240625001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45987.512240625001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45987.512240625001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45987.512240625001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45987.512240625001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45987.512240625001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45987.512240625001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45987.512240625001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45987.512240625001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45987.512240625001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45987.512240625001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45987.512240625001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45987.512240625001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45987.512240625001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45987.512240625001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45987.512240625001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45987.512240625001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45987.512240625001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45987.512240625001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45987.512240625001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45987.512240625001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45987.512240625001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45987.512240625001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45987.512240625001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45987.512240625001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45987.512240625001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45987.512240625001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45987.512240625001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45987.512240625001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45987.512240625001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45987.512240625001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45987.512240625001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45987.512240625001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45987.512240625001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45987.512240625001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45987.512240625001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45987.512240625001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45987.512240625001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45987.512240625001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45987.512240625001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45987.512240625001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45987.512240625001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45987.512240625001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45987.512240625001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45987.512240625001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45987.512240625001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45987.512240625001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45987.512240625001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45987.512240625001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45987.512240625001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45987.512240625001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45987.512240625001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45987.512240625001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45987.512240625001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45987.512240625001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45987.512240625001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45987.512240625001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45987.512240625001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45987.512240625001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45987.512240625001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45987.512240625001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45987.512240625001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45987.512240625001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45987.512240625001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45987.512240625001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45987.512240625001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45987.512240625001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45987.512240625001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45987.512240625001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45987.512240625001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45987.512240625001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45987.512240625001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45987.512240625001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45987.512240625001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45987.512240625001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45987.512240625001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45987.512240625001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45987.512240625001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45987.512240625001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45987.512240625001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45987.512240625001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45987.512240625001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45987.512240625001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45987.512240625001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45987.512240625001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45987.512240625001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45987.512240625001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45987.512240625001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45987.512240625001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45987.512240625001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45987.512240625001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45987.512240625001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45987.512240625001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45987.512240625001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45987.512240625001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45987.512240625001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45987.512240625001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45987.512240625001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45987.512240625001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45987.512240625001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45987.512240625001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45987.512240625001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45987.512240625001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45987.512240625001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45987.512240625001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45987.512240625001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45987.512240625001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45987.512240625001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45987.512240625001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45987.512240625001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45987.512240625001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45987.512240625001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45987.512240625001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45987.512240625001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45987.512240625001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45987.512240625001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45987.512240625001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45987.512240625001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45987.512240625001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45987.512240625001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45987.512240625001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45987.512240625001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45987.512240625001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45987.512240625001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45987.512240625001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45987.512240625001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45987.512240625001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45987.512240625001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45987.512240625001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45987.512240625001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45987.512240625001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45987.512240625001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45987.512240625001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45987.512240625001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45987.512240625001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45987.512240625001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45987.512240625001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45987.512240625001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45987.512240625001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45987.512240625001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45987.512240625001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45987.512240625001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45987.512240625001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45987.512240625001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45987.512240625001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45987.512240625001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45987.512240625001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45987.512240625001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45987.512240625001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45987.512240625001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45987.512240625001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45987.512240625001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45987.512240625001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45987.512240625001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45987.512240625001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45987.512240625001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45987.512240625001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45987.512240625001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45987.512240625001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45987.512240625001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45987.512240625001</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45987.512240625001</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0"/>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284.0315226851817</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2</v>
      </c>
      <c r="D3" s="88" t="s">
        <v>35248</v>
      </c>
      <c r="E3" s="91" t="s">
        <v>39021</v>
      </c>
      <c r="F3" s="92">
        <v>45987.375694444447</v>
      </c>
      <c r="G3" s="93">
        <f t="shared" ref="G3:G38" ca="1" si="0">IFERROR(NOW()-F3,"")</f>
        <v>0.13654583333118353</v>
      </c>
      <c r="H3" s="92">
        <v>45987.321597222224</v>
      </c>
      <c r="I3" s="110" t="str">
        <f>IFERROR(VLOOKUP(D3,DB!A:F,6,0),"")</f>
        <v>SCECO</v>
      </c>
      <c r="J3" s="110" t="str">
        <f>IFERROR(VLOOKUP(D3,DB!A:G,7,0),"")</f>
        <v>Weak</v>
      </c>
      <c r="K3" s="94" t="s">
        <v>39119</v>
      </c>
      <c r="L3" s="88" t="str">
        <f>IFERROR(VLOOKUP(D3,DB!A:I,9,0),"")</f>
        <v>Latis</v>
      </c>
    </row>
    <row r="4" spans="1:16" ht="15" customHeight="1">
      <c r="A4" s="110"/>
      <c r="B4" s="110" t="str">
        <f>IFERROR(VLOOKUP(D4,DB!A:K,11,0),"")</f>
        <v/>
      </c>
      <c r="C4" s="90"/>
      <c r="D4" s="88"/>
      <c r="E4" s="91"/>
      <c r="F4" s="92"/>
      <c r="G4" s="93">
        <f t="shared" ca="1" si="0"/>
        <v>45987.512240277778</v>
      </c>
      <c r="H4" s="92"/>
      <c r="I4" s="110" t="str">
        <f>IFERROR(VLOOKUP(D4,DB!A:F,6,0),"")</f>
        <v/>
      </c>
      <c r="J4" s="110" t="str">
        <f>IFERROR(VLOOKUP(D4,DB!A:G,7,0),"")</f>
        <v/>
      </c>
      <c r="K4" s="94"/>
      <c r="L4" s="88" t="str">
        <f>IFERROR(VLOOKUP(D4,DB!A:I,9,0),"")</f>
        <v/>
      </c>
    </row>
    <row r="5" spans="1:16" ht="15" customHeight="1">
      <c r="A5" s="110"/>
      <c r="B5" s="110" t="str">
        <f>IFERROR(VLOOKUP(D6,DB!A:K,11,0),"")</f>
        <v/>
      </c>
      <c r="C5" s="90"/>
      <c r="D5" s="147"/>
      <c r="E5" s="91"/>
      <c r="F5" s="92"/>
      <c r="G5" s="93">
        <f t="shared" ca="1" si="0"/>
        <v>45987.512240277778</v>
      </c>
      <c r="H5" s="92"/>
      <c r="I5" s="110" t="str">
        <f>IFERROR(VLOOKUP(D6,DB!A:F,6,0),"")</f>
        <v/>
      </c>
      <c r="J5" s="110" t="str">
        <f>IFERROR(VLOOKUP(D6,DB!A:G,7,0),"")</f>
        <v/>
      </c>
      <c r="K5" s="94"/>
      <c r="L5" s="88" t="str">
        <f>IFERROR(VLOOKUP(D6,DB!A:I,9,0),"")</f>
        <v/>
      </c>
    </row>
    <row r="6" spans="1:16" ht="15" customHeight="1">
      <c r="A6" s="110"/>
      <c r="B6" s="110" t="str">
        <f>IFERROR(VLOOKUP(#REF!,DB!A:K,11,0),"")</f>
        <v/>
      </c>
      <c r="C6" s="90"/>
      <c r="D6" s="88"/>
      <c r="E6" s="91"/>
      <c r="F6" s="92"/>
      <c r="G6" s="93">
        <f t="shared" ca="1" si="0"/>
        <v>45987.512240277778</v>
      </c>
      <c r="H6" s="92"/>
      <c r="I6" s="110" t="str">
        <f>IFERROR(VLOOKUP(#REF!,DB!A:F,6,0),"")</f>
        <v/>
      </c>
      <c r="J6" s="110" t="str">
        <f>IFERROR(VLOOKUP(#REF!,DB!A:G,7,0),"")</f>
        <v/>
      </c>
      <c r="K6" s="94"/>
      <c r="L6" s="88" t="str">
        <f>IFERROR(VLOOKUP(#REF!,DB!A:I,9,0),"")</f>
        <v/>
      </c>
    </row>
    <row r="7" spans="1:16" ht="15" customHeight="1">
      <c r="A7" s="110"/>
      <c r="B7" s="110" t="str">
        <f>IFERROR(VLOOKUP(D7,DB!A:K,11,0),"")</f>
        <v/>
      </c>
      <c r="C7" s="90"/>
      <c r="D7" s="88"/>
      <c r="E7" s="91"/>
      <c r="F7" s="92"/>
      <c r="G7" s="93">
        <f t="shared" ca="1" si="0"/>
        <v>45987.512240277778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45987.512240277778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45987.512240277778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45987.512240277778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45987.512240277778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45987.512240277778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45987.512240277778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45987.512240277778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45987.512240277778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45987.512240277778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45987.512240277778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45987.512240277778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45987.512240277778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45987.512240277778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45987.512240277778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45987.512240277778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45987.512240277778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45987.512240277778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45987.512240277778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45987.512240277778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45987.512240277778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45987.512240277778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45987.512240277778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45987.512240277778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45987.512240277778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45987.512240277778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45987.512240277778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45987.512240277778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45987.512240277778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45987.512240277778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45987.512240277778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45987.512240277778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45987.512240277778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45987.512240277778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45987.512240277778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45987.512240277778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45987.512240277778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45987.512240277778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45987.512240277778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45987.512240277778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45987.512240277778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45987.512240277778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45987.512240277778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45987.512240277778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45987.512240277778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45987.512240277778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45987.512240277778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45987.512240277778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45987.512240277778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45987.512240277778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45987.512240277778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45987.512240277778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45987.512240277778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45987.512240277778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45987.512240277778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45987.512240277778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45987.512240277778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45987.512240277778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45987.512240277778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45987.512240277778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45987.512240277778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45987.512240277778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45987.512240277778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45987.512240277778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45987.512240277778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45987.512240277778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45987.512240277778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45987.512240277778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45987.512240277778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45987.512240277778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45987.512240277778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45987.512240277778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45987.512240277778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45987.512240277778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45987.512240277778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45987.512240277778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45987.512240277778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45987.512240277778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45987.512240277778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45987.512240277778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45987.512240277778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45987.512240277778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45987.512240277778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45987.512240277778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45987.512240277778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45987.512240277778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45987.512240277778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45987.512240277778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45987.512240277778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45987.512240277778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45987.512240277778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45987.512240277778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45987.512240277778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45987.512240277778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45987.512240277778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45987.512240277778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45987.512240277778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45987.512240277778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45987.512240277778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45987.512240277778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45987.512240277778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45987.512240277778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45987.512240277778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45987.512240277778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45987.512240277778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45987.512240277778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45987.512240277778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45987.512240277778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45987.512240277778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45987.512240277778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45987.512240277778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45987.512240277778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45987.512240277778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45987.512240277778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45987.512240277778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45987.512240277778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45987.512240277778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45987.512240277778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45987.512240277778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45987.512240277778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45987.512240277778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45987.512240277778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45987.512240277778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45987.512240277778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45987.512240277778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45987.512240277778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45987.512240277778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45987.512240277778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45987.512240277778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45987.512240277778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45987.512240277778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45987.512240277778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45987.512240277778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45987.512240277778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45987.512240277778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45987.512240277778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45987.512240277778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45987.512240277778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45987.512240277778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45987.512240277778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45987.512240277778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45987.512240277778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45987.512240277778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45987.512240277778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45987.512240277778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45987.512240277778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45987.512240277778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45987.512240277778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45987.512240277778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45987.512240277778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45987.512240277778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45987.512240277778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45987.512240277778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45987.512240277778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45987.512240277778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45987.512240277778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45987.512240277778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45987.512240277778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45987.512240277778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45987.512240277778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45987.512240277778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45987.512240277778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45987.512240277778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45987.512240277778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45987.512240277778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45987.512240277778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45987.512240277778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45987.512240277778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45987.512240277778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45987.512240277778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45987.512240277778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45987.512240277778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45987.512240277778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45987.512240277778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45987.512240277778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45987.512240277778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45987.512240277778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45987.512240277778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45987.512240277778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45987.512240277778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45987.512240277778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45987.512240277778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45987.512240277778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45987.512240277778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45987.512240277778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45987.512240277778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45987.512240277778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45987.512240277778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45987.512240277778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45987.512240277778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45987.512240277778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45987.512240277778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45987.512240277778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45987.512240277778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45987.512240277778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45987.512240277778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45987.512240277778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45987.512240277778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45987.512240277778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45987.512240277778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45987.512240277778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45987.512240277778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45987.512240277778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45987.512240277778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45987.512240277778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45987.512240277778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45987.512240277778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45987.512240277778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45987.512240277778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45987.512240277778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45987.512240277778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45987.512240277778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45987.512240277778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45987.512240277778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45987.512240277778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45987.512240277778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45987.512240277778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45987.512240277778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45987.512240277778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45987.512240277778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45987.512240277778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45987.512240277778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45987.512240277778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45987.512240277778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94" ca="1" si="4">IFERROR(NOW()-F231,"")</f>
        <v>45987.512240277778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45987.512240277778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45987.512240277778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45987.512240277778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45987.512240277778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45987.512240277778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45987.512240277778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45987.512240277778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45987.512240277778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45987.512240277778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45987.512240277778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45987.512240277778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45987.512240277778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45987.512240277778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45987.512240277778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45987.512240277778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45987.512240277778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45987.512240277778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45987.512240277778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45987.512240277778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45987.512240277778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45987.512240277778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45987.512240277778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45987.512240277778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45987.512240277778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45987.512240277778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45987.512240277778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45987.512240277778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45987.512240277778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45987.512240277778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45987.512240277778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45987.512240277778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45987.512240277778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45987.512240277778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45987.512240277778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45987.512240277778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45987.512240277778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45987.512240277778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45987.512240277778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45987.512240277778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45987.512240277778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45987.512240277778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45987.512240277778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45987.512240277778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45987.512240277778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45987.512240277778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45987.512240277778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45987.512240277778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45987.512240277778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45987.512240277778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45987.512240277778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45987.512240277778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45987.512240277778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45987.512240277778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45987.512240277778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45987.512240277778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45987.512240277778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45987.512240277778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45987.512240277778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45987.512240277778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45987.512240277778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45987.512240277778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45987.512240277778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45987.512240277778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ref="G295:G340" ca="1" si="5">IFERROR(NOW()-F295,"")</f>
        <v>45987.512240277778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45987.512240277778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45987.512240277778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45987.512240277778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45987.512240277778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45987.512240277778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45987.512240277778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45987.512240277778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45987.512240277778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45987.512240277778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45987.512240277778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45987.512240277778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45987.512240277778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45987.512240277778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45987.512240277778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45987.512240277778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45987.512240277778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45987.512240277778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45987.512240277778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45987.512240277778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45987.512240277778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45987.512240277778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45987.512240277778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45987.512240277778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45987.512240277778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45987.512240277778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45987.512240277778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45987.512240277778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45987.512240277778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45987.512240277778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45987.512240277778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45987.512240277778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45987.512240277778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45987.512240277778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45987.512240277778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45987.512240277778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45987.512240277778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45987.512240277778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45987.512240277778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45987.512240277778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45987.512240277778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45987.512240277778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45987.512240277778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45987.512240277778</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45987.512240277778</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45987.512240277778</v>
      </c>
      <c r="H340" s="92"/>
      <c r="I340" s="110" t="str">
        <f>IFERROR(VLOOKUP(D340,DB!A:F,6,0),"")</f>
        <v/>
      </c>
      <c r="J340" s="110" t="str">
        <f>IFERROR(VLOOKUP(D340,DB!A:G,7,0),"")</f>
        <v/>
      </c>
      <c r="K340" s="94"/>
      <c r="L340" s="88" t="str">
        <f>IFERROR(VLOOKUP(D340,DB!A:I,9,0),"")</f>
        <v/>
      </c>
    </row>
  </sheetData>
  <dataValidations count="2">
    <dataValidation allowBlank="1" showInputMessage="1" showErrorMessage="1" sqref="E1" xr:uid="{A4F81451-56CC-4543-9497-104C4E44EE4B}"/>
    <dataValidation type="list" allowBlank="1" showInputMessage="1" showErrorMessage="1" sqref="E2:E3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95.68018043981283</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61.323363310184504</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38.851129513888736</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6.1389416666643228</v>
      </c>
      <c r="H5" s="119">
        <v>45981.360798611109</v>
      </c>
      <c r="I5" s="106" t="str">
        <f>IFERROR(VLOOKUP(D5,DB!A:F,6,0),"")</f>
        <v>SCECO</v>
      </c>
      <c r="J5" s="106" t="str">
        <f>IFERROR(VLOOKUP(D5,DB!A:G,7,0),"")</f>
        <v>Dead</v>
      </c>
      <c r="K5" s="106" t="s">
        <v>39127</v>
      </c>
      <c r="L5" s="106" t="str">
        <f>IFERROR(VLOOKUP(D5,DB!A:I,9,0),"")</f>
        <v>Latis</v>
      </c>
    </row>
    <row r="6" spans="1:13" s="39" customFormat="1">
      <c r="A6" s="37"/>
      <c r="B6" s="37" t="str">
        <f>IFERROR(VLOOKUP(D6,DB!A:K,11,0),"")</f>
        <v/>
      </c>
      <c r="C6" s="37"/>
      <c r="D6" s="37"/>
      <c r="E6" s="37"/>
      <c r="F6" s="38"/>
      <c r="G6" s="108">
        <f ca="1">IFERROR(NOW()-F6,"")</f>
        <v>45987.512240277778</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45987.512240277778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45987.512240277778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45987.512240277778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45987.512240277778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45987.512240277778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45987.512240277778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45987.512240277778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45987.512240277778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45987.512240277778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45987.512240277778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45987.512240277778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45987.512240277778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45987.512240277778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45987.512240277778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45987.512240277778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45987.512240277778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45987.512240277778</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39128</v>
      </c>
      <c r="B2" s="124" t="s">
        <v>5398</v>
      </c>
      <c r="C2" s="125">
        <v>1</v>
      </c>
      <c r="D2" s="124" t="s">
        <v>29348</v>
      </c>
      <c r="E2" s="106" t="s">
        <v>39021</v>
      </c>
      <c r="F2" s="126">
        <v>45987.385983796295</v>
      </c>
      <c r="G2" s="72">
        <f t="shared" ref="G2:G11" ca="1" si="0">IFERROR(NOW()-F2,"-")</f>
        <v>0.12625648148241453</v>
      </c>
      <c r="H2" s="126">
        <v>45987.380289351851</v>
      </c>
      <c r="I2" s="124" t="str">
        <f>IFERROR(VLOOKUP(D2,DB!A:F,6,0),"")</f>
        <v>Generator-SG</v>
      </c>
      <c r="J2" s="124" t="str">
        <f>IFERROR(VLOOKUP(D2,DB!A:G,7,0),"")</f>
        <v>Dead</v>
      </c>
      <c r="K2" s="127" t="s">
        <v>39129</v>
      </c>
      <c r="L2" s="128" t="str">
        <f>IFERROR(VLOOKUP(D2,DB!A:I,9,0),"")</f>
        <v>Latis</v>
      </c>
    </row>
    <row r="3" spans="1:16382" ht="31.5" customHeight="1">
      <c r="A3" s="123" t="s">
        <v>39130</v>
      </c>
      <c r="B3" s="124" t="s">
        <v>5398</v>
      </c>
      <c r="C3" s="125">
        <v>1</v>
      </c>
      <c r="D3" s="124" t="s">
        <v>34608</v>
      </c>
      <c r="E3" s="106" t="s">
        <v>39021</v>
      </c>
      <c r="F3" s="126">
        <v>45987.450231481482</v>
      </c>
      <c r="G3" s="72">
        <f ca="1">IFERROR(NOW()-F3,"-")</f>
        <v>6.2008796296140645E-2</v>
      </c>
      <c r="H3" s="126">
        <v>45987.455787037034</v>
      </c>
      <c r="I3" s="124"/>
      <c r="J3" s="124" t="str">
        <f>IFERROR(VLOOKUP(D3,DB!A:G,7,0),"")</f>
        <v>Vandalized</v>
      </c>
      <c r="K3" s="127" t="s">
        <v>39131</v>
      </c>
      <c r="L3" s="128" t="str">
        <f>IFERROR(VLOOKUP(D3,DB!A:I,9,0),"")</f>
        <v>Latis</v>
      </c>
    </row>
    <row r="4" spans="1:16382" ht="31.5" customHeight="1">
      <c r="A4"/>
      <c r="B4"/>
      <c r="C4" s="125"/>
      <c r="D4" s="122"/>
      <c r="E4" s="106"/>
      <c r="F4"/>
      <c r="G4" s="72">
        <f ca="1">IFERROR(NOW()-F4,"-")</f>
        <v>45987.512240277778</v>
      </c>
      <c r="H4"/>
      <c r="I4"/>
      <c r="J4" s="124" t="str">
        <f>IFERROR(VLOOKUP(D4,DB!A:G,7,0),"")</f>
        <v/>
      </c>
      <c r="K4" s="127"/>
      <c r="L4" s="128" t="str">
        <f>IFERROR(VLOOKUP(D4,DB!A:I,9,0),"")</f>
        <v/>
      </c>
    </row>
    <row r="5" spans="1:16382" ht="31.5" customHeight="1">
      <c r="A5"/>
      <c r="B5"/>
      <c r="C5" s="125"/>
      <c r="D5" s="122"/>
      <c r="E5" s="106"/>
      <c r="F5"/>
      <c r="G5" s="72">
        <f ca="1">IFERROR(NOW()-F5,"-")</f>
        <v>45987.512240277778</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45987.512240277778</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45987.512240277778</v>
      </c>
      <c r="H7"/>
      <c r="I7" s="124" t="str">
        <f>IFERROR(VLOOKUP(D7,DB!A:F,6,0),"")</f>
        <v/>
      </c>
      <c r="J7" s="124" t="str">
        <f>IFERROR(VLOOKUP(D7,DB!A:G,7,0),"")</f>
        <v/>
      </c>
      <c r="K7" s="127"/>
      <c r="L7" s="128" t="str">
        <f>IFERROR(VLOOKUP(D7,DB!A:I,9,0),"")</f>
        <v/>
      </c>
    </row>
    <row r="8" spans="1:16382" ht="31.5" customHeight="1">
      <c r="A8"/>
      <c r="B8"/>
      <c r="C8" s="125"/>
      <c r="D8" s="122"/>
      <c r="E8" s="106"/>
      <c r="F8"/>
      <c r="G8" s="72">
        <f ca="1">IFERROR(NOW()-F8,"-")</f>
        <v>45987.512240277778</v>
      </c>
      <c r="H8"/>
      <c r="I8" s="124" t="str">
        <f>IFERROR(VLOOKUP(D8,DB!A:F,6,0),"")</f>
        <v/>
      </c>
      <c r="J8" s="124" t="str">
        <f>IFERROR(VLOOKUP(D8,DB!A:G,7,0),"")</f>
        <v/>
      </c>
      <c r="K8" s="127"/>
      <c r="L8" s="128" t="str">
        <f>IFERROR(VLOOKUP(D8,DB!A:I,9,0),"")</f>
        <v/>
      </c>
    </row>
    <row r="9" spans="1:16382" ht="31.5" customHeight="1">
      <c r="A9"/>
      <c r="B9"/>
      <c r="C9" s="125"/>
      <c r="D9" s="122"/>
      <c r="E9" s="106"/>
      <c r="F9"/>
      <c r="G9" s="72">
        <f ca="1">IFERROR(NOW()-F9,"-")</f>
        <v>45987.512240277778</v>
      </c>
      <c r="H9"/>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45987.512240277778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t="shared" ca="1" si="0"/>
        <v>45987.512240277778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45987.512240277778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45987.512240277778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45987.512240277778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45987.512240277778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45987.512240277778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45987.512240277778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45987.512240277778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45987.512240277778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45987.512240277778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45987.512240277778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45987.512240277778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45987.512240277778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45987.512240277778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45987.512240277778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45987.512240277778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45987.512240277778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45987.512240277778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45987.512240277778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45987.512240277778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45987.512240277778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45987.512240277778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45987.512240277778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45987.512240277778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45987.512240277778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45987.512240277778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45987.512240277778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45987.512240277778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45987.512240277778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2"/>
      <c r="E40" s="106"/>
      <c r="F40" s="126"/>
      <c r="G40" s="72">
        <f ca="1">IFERROR(NOW()-F40,"-")</f>
        <v>45987.512240277778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45987.512240277778</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45987.512240277778</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45987.512240277778</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45987.512240277778</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45987.512240277778</v>
      </c>
      <c r="H45" s="126"/>
      <c r="I45" s="124" t="str">
        <f>IFERROR(VLOOKUP(D45,DB!A:F,6,0),"")</f>
        <v/>
      </c>
      <c r="J45" s="124" t="str">
        <f>IFERROR(VLOOKUP(D45,DB!A:G,7,0),"")</f>
        <v/>
      </c>
      <c r="K45" s="127"/>
      <c r="L45" s="128"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2025-11-26T09:19:40Z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