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344" documentId="13_ncr:1_{F6CB121F-512D-4AA6-A0C1-0FB36C537598}" xr6:coauthVersionLast="47" xr6:coauthVersionMax="47" xr10:uidLastSave="{709321FE-4736-4A58-977C-F3FB4ECDF208}"/>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2" i="6"/>
  <c r="B3" i="6"/>
  <c r="B4" i="6"/>
  <c r="B5" i="6"/>
  <c r="B6" i="6"/>
  <c r="B7" i="6"/>
  <c r="B8" i="6"/>
  <c r="B9" i="6"/>
  <c r="B10" i="6"/>
  <c r="B11" i="6"/>
  <c r="B12" i="6"/>
  <c r="B13" i="6"/>
  <c r="B14" i="6"/>
  <c r="G2" i="6"/>
  <c r="G3" i="6"/>
  <c r="G4" i="6"/>
  <c r="G5" i="6"/>
  <c r="G6" i="6"/>
  <c r="G7" i="6"/>
  <c r="G8" i="6"/>
  <c r="G9" i="6"/>
  <c r="G10" i="6"/>
  <c r="G11" i="6"/>
  <c r="G12" i="6"/>
  <c r="G13" i="6"/>
  <c r="G14" i="6"/>
  <c r="I2" i="6"/>
  <c r="I3" i="6"/>
  <c r="I4" i="6"/>
  <c r="I5" i="6"/>
  <c r="I6" i="6"/>
  <c r="I7" i="6"/>
  <c r="I8" i="6"/>
  <c r="I9" i="6"/>
  <c r="I10" i="6"/>
  <c r="I11" i="6"/>
  <c r="I12" i="6"/>
  <c r="I13" i="6"/>
  <c r="I14" i="6"/>
  <c r="J2" i="6"/>
  <c r="J3" i="6"/>
  <c r="J4" i="6"/>
  <c r="J5" i="6"/>
  <c r="J6" i="6"/>
  <c r="J7" i="6"/>
  <c r="J8" i="6"/>
  <c r="J9" i="6"/>
  <c r="J10" i="6"/>
  <c r="J11" i="6"/>
  <c r="J12" i="6"/>
  <c r="J13" i="6"/>
  <c r="J14" i="6"/>
  <c r="L2" i="6"/>
  <c r="L3" i="6"/>
  <c r="L4" i="6"/>
  <c r="L5" i="6"/>
  <c r="L6" i="6"/>
  <c r="L7" i="6"/>
  <c r="L8" i="6"/>
  <c r="L9" i="6"/>
  <c r="L10" i="6"/>
  <c r="L11" i="6"/>
  <c r="L12" i="6"/>
  <c r="L13" i="6"/>
  <c r="L1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alcChain>
</file>

<file path=xl/sharedStrings.xml><?xml version="1.0" encoding="utf-8"?>
<sst xmlns="http://schemas.openxmlformats.org/spreadsheetml/2006/main" count="180294" uniqueCount="39131">
  <si>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</si>
  <si>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</si>
  <si>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</si>
  <si>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</si>
  <si>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</si>
  <si>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</si>
  <si>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</si>
  <si>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</si>
  <si>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</si>
  <si>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</si>
  <si>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</si>
  <si>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</si>
  <si>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</si>
  <si>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</si>
  <si>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</si>
  <si>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</si>
  <si>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</si>
  <si>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</si>
  <si>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</si>
  <si>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</si>
  <si>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</si>
  <si>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</si>
  <si>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</si>
  <si>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</si>
  <si>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</si>
  <si>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</si>
  <si>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</si>
  <si>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</si>
  <si>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</si>
  <si>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</si>
  <si>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</si>
  <si>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</si>
  <si>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</si>
  <si>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</si>
  <si>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</si>
  <si>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</si>
  <si>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</si>
  <si>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</si>
  <si>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</si>
  <si>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</si>
  <si>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</si>
  <si>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</si>
  <si>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</si>
  <si>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</si>
  <si>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</si>
  <si>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</si>
  <si>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</si>
  <si>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</si>
  <si>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</si>
  <si>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</si>
  <si>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</si>
  <si>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</si>
  <si>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</si>
  <si>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</si>
  <si>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</si>
  <si>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</si>
  <si>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</si>
  <si>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</si>
  <si>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</si>
  <si>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</si>
  <si>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</si>
  <si>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</si>
  <si>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</si>
  <si>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</si>
  <si>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</si>
  <si>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</si>
  <si>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</si>
  <si>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</si>
  <si>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</si>
  <si>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</si>
  <si>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</si>
  <si>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</si>
  <si>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</si>
  <si>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</si>
  <si>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</si>
  <si>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</si>
  <si>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</si>
  <si>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</si>
  <si>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</si>
  <si>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</si>
  <si>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</si>
  <si>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</si>
  <si>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</si>
  <si>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</si>
  <si>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</si>
  <si>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</si>
  <si>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</si>
  <si>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</si>
  <si>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</si>
  <si>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</si>
  <si>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</si>
  <si>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</si>
  <si>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</si>
  <si>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</si>
  <si>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</si>
  <si>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</si>
  <si>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</si>
  <si>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</si>
  <si>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</si>
  <si>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</si>
  <si>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</si>
  <si>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</si>
  <si>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</si>
  <si>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</si>
  <si>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</si>
  <si>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</si>
  <si>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</si>
  <si>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</si>
  <si>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</si>
  <si>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</si>
  <si>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</si>
  <si>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</si>
  <si>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</si>
  <si>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</si>
  <si>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</si>
  <si>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</si>
  <si>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</si>
  <si>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</si>
  <si>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</si>
  <si>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</si>
  <si>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</si>
  <si>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</si>
  <si>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</si>
  <si>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</si>
  <si>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</si>
  <si>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</si>
  <si>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</si>
  <si>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</si>
  <si>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</si>
  <si>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</si>
  <si>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</si>
  <si>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</si>
  <si>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</si>
  <si>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</si>
  <si>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</si>
  <si>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</si>
  <si>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</si>
  <si>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</si>
  <si>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</si>
  <si>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</si>
  <si>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</si>
  <si>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</si>
  <si>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</si>
  <si>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</si>
  <si>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</si>
  <si>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</si>
  <si>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</si>
  <si>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</si>
  <si>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</si>
  <si>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</si>
  <si>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</si>
  <si>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</si>
  <si>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</si>
  <si>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</si>
  <si>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</si>
  <si>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</si>
  <si>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</si>
  <si>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</si>
  <si>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</si>
  <si>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</si>
  <si>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</si>
  <si>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</si>
  <si>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</si>
  <si>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</si>
  <si>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</si>
  <si>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</si>
  <si>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</si>
  <si>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</si>
  <si>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</si>
  <si>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</si>
  <si>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</si>
  <si>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</si>
  <si>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</si>
  <si>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</si>
  <si>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</si>
  <si>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</si>
  <si>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</si>
  <si>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</si>
  <si>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</si>
  <si>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</si>
  <si>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</si>
  <si>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</si>
  <si>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</si>
  <si>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</si>
  <si>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</si>
  <si>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</si>
  <si>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</si>
  <si>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</si>
  <si>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</si>
  <si>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</si>
  <si>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</si>
  <si>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</si>
  <si>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</si>
  <si>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</si>
  <si>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</si>
  <si>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</si>
  <si>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</si>
  <si>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</si>
  <si>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</si>
  <si>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</si>
  <si>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</si>
  <si>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</si>
  <si>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</si>
  <si>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</si>
  <si>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</si>
  <si>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</si>
  <si>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</si>
  <si>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</si>
  <si>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</si>
  <si>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</si>
  <si>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</si>
  <si>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</si>
  <si>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</si>
  <si>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</si>
  <si>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</si>
  <si>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</si>
  <si>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</si>
  <si>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</si>
  <si>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</si>
  <si>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</si>
  <si>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</si>
  <si>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</si>
  <si>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</si>
  <si>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</si>
  <si>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</si>
  <si>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</si>
  <si>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</si>
  <si>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</si>
  <si>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</si>
  <si>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</si>
  <si>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</si>
  <si>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</si>
  <si>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</si>
  <si>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</si>
  <si>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</si>
  <si>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</si>
  <si>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</si>
  <si>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</si>
  <si>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</si>
  <si>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</si>
  <si>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</si>
  <si>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</si>
  <si>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</si>
  <si>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</si>
  <si>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</si>
  <si>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</si>
  <si>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</si>
  <si>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</si>
  <si>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</si>
  <si>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</si>
  <si>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</si>
  <si>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</si>
  <si>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</si>
  <si>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</si>
  <si>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</si>
  <si>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</si>
  <si>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</si>
  <si>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</si>
  <si>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</si>
  <si>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</si>
  <si>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</si>
  <si>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</si>
  <si>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</si>
  <si>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</si>
  <si>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</si>
  <si>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</si>
  <si>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</si>
  <si>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</si>
  <si>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</si>
  <si>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</si>
  <si>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</si>
  <si>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</si>
  <si>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</si>
  <si>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</si>
  <si>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</si>
  <si>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</si>
  <si>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</si>
  <si>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</si>
  <si>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</si>
  <si>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</si>
  <si>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</si>
  <si>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</si>
  <si>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</si>
  <si>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</si>
  <si>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</si>
  <si>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</si>
  <si>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</si>
  <si>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</si>
  <si>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</si>
  <si>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</si>
  <si>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</si>
  <si>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</si>
  <si>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</si>
  <si>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</si>
  <si>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</si>
  <si>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</si>
  <si>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</si>
  <si>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</si>
  <si>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</si>
  <si>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</si>
  <si>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</si>
  <si>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</si>
  <si>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</si>
  <si>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</si>
  <si>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</si>
  <si>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</si>
  <si>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</si>
  <si>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</si>
  <si>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</si>
  <si>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</si>
  <si>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</si>
  <si>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</si>
  <si>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</si>
  <si>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</si>
  <si>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</si>
  <si>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</si>
  <si>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</si>
  <si>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</si>
  <si>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</si>
  <si>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</si>
  <si>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</si>
  <si>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</si>
  <si>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</si>
  <si>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</si>
  <si>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</si>
  <si>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</si>
  <si>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</si>
  <si>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</si>
  <si>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</si>
  <si>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</si>
  <si>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</si>
  <si>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</si>
  <si>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</si>
  <si>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</si>
  <si>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</si>
  <si>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</si>
  <si>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</si>
  <si>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</si>
  <si>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</si>
  <si>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</si>
  <si>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</si>
  <si>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</si>
  <si>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</si>
  <si>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</si>
  <si>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</si>
  <si>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</si>
  <si>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</si>
  <si>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</si>
  <si>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</si>
  <si>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</si>
  <si>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</si>
  <si>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</si>
  <si>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</si>
  <si>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</si>
  <si>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</si>
  <si>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</si>
  <si>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</si>
  <si>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</si>
  <si>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</si>
  <si>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</si>
  <si>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</si>
  <si>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</si>
  <si>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</si>
  <si>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</si>
  <si>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</si>
  <si>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</si>
  <si>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</si>
  <si>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</si>
  <si>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</si>
  <si>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</si>
  <si>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</si>
  <si>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</si>
  <si>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</si>
  <si>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</si>
  <si>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</si>
  <si>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</si>
  <si>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</si>
  <si>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</si>
  <si>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</si>
  <si>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</si>
  <si>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</si>
  <si>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</si>
  <si>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</si>
  <si>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</si>
  <si>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</si>
  <si>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</si>
  <si>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</si>
  <si>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</si>
  <si>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</si>
  <si>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</si>
  <si>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</si>
  <si>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</si>
  <si>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</si>
  <si>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</si>
  <si>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</si>
  <si>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</si>
  <si>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</si>
  <si>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</si>
  <si>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</si>
  <si>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</si>
  <si>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</si>
  <si>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</si>
  <si>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</si>
  <si>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</si>
  <si>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</si>
  <si>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</si>
  <si>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</si>
  <si>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</si>
  <si>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</si>
  <si>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</si>
  <si>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</si>
  <si>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</si>
  <si>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</si>
  <si>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</si>
  <si>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</si>
  <si>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</si>
  <si>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</si>
  <si>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</si>
  <si>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</si>
  <si>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</si>
  <si>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</si>
  <si>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</si>
  <si>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</si>
  <si>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</si>
  <si>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</si>
  <si>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</si>
  <si>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</si>
  <si>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</si>
  <si>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</si>
  <si>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</si>
  <si>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</si>
  <si>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</si>
  <si>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</si>
  <si>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</si>
  <si>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</si>
  <si>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</si>
  <si>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</si>
  <si>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</si>
  <si>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</si>
  <si>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</si>
  <si>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</si>
  <si>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</si>
  <si>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</si>
  <si>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</si>
  <si>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</si>
  <si>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</si>
  <si>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</si>
  <si>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</si>
  <si>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</si>
  <si>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</si>
  <si>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</si>
  <si>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</si>
  <si>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</si>
  <si>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</si>
  <si>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</si>
  <si>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</si>
  <si>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</si>
  <si>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</si>
  <si>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</si>
  <si>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</si>
  <si>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</si>
  <si>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</si>
  <si>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</si>
  <si>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</si>
  <si>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</si>
  <si>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</si>
  <si>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</si>
  <si>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</si>
  <si>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</si>
  <si>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</si>
  <si>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</si>
  <si>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</si>
  <si>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</si>
  <si>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</si>
  <si>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</si>
  <si>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</si>
  <si>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</si>
  <si>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</si>
  <si>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</si>
  <si>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</si>
  <si>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</si>
  <si>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</si>
  <si>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</si>
  <si>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</si>
  <si>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</si>
  <si>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</si>
  <si>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</si>
  <si>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</si>
  <si>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</si>
  <si>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</si>
  <si>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</si>
  <si>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</si>
  <si>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</si>
  <si>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</si>
  <si>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</si>
  <si>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</si>
  <si>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</si>
  <si>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</si>
  <si>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</si>
  <si>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</si>
  <si>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</si>
  <si>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</si>
  <si>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</si>
  <si>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</si>
  <si>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</si>
  <si>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</si>
  <si>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</si>
  <si>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</si>
  <si>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</si>
  <si>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</si>
  <si>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</si>
  <si>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</si>
  <si>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</si>
  <si>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</si>
  <si>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</si>
  <si>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</si>
  <si>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</si>
  <si>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</si>
  <si>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</si>
  <si>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</si>
  <si>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</si>
  <si>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</si>
  <si>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</si>
  <si>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</si>
  <si>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</si>
  <si>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</si>
  <si>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</si>
  <si>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</si>
  <si>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</si>
  <si>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</si>
  <si>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</si>
  <si>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</si>
  <si>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</si>
  <si>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</si>
  <si>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</si>
  <si>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</si>
  <si>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</si>
  <si>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</si>
  <si>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</si>
  <si>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</si>
  <si>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</si>
  <si>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</si>
  <si>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</si>
  <si>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</si>
  <si>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</si>
  <si>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</si>
  <si>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</si>
  <si>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</si>
  <si>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</si>
  <si>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</si>
  <si>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</si>
  <si>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</si>
  <si>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</si>
  <si>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</si>
  <si>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</si>
  <si>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</si>
  <si>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</si>
  <si>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</si>
  <si>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</si>
  <si>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</si>
  <si>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</si>
  <si>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</si>
  <si>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</si>
  <si>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</si>
  <si>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</si>
  <si>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</si>
  <si>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</si>
  <si>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</si>
  <si>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</si>
  <si>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</si>
  <si>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</si>
  <si>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</si>
  <si>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</si>
  <si>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</si>
  <si>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</si>
  <si>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</si>
  <si>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</si>
  <si>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</si>
  <si>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</si>
  <si>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</si>
  <si>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</si>
  <si>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</si>
  <si>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</si>
  <si>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</si>
  <si>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</si>
  <si>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</si>
  <si>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</si>
  <si>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</si>
  <si>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</si>
  <si>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</si>
  <si>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</si>
  <si>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</si>
  <si>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</si>
  <si>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</si>
  <si>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</si>
  <si>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</si>
  <si>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</si>
  <si>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</si>
  <si>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</si>
  <si>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</si>
  <si>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</si>
  <si>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</si>
  <si>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</si>
  <si>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</si>
  <si>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</si>
  <si>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</si>
  <si>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</si>
  <si>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</si>
  <si>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</si>
  <si>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</si>
  <si>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</si>
  <si>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</si>
  <si>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</si>
  <si>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</si>
  <si>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</si>
  <si>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</si>
  <si>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</si>
  <si>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</si>
  <si>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</si>
  <si>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</si>
  <si>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</si>
  <si>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</si>
  <si>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</si>
  <si>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</si>
  <si>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</si>
  <si>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</si>
  <si>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</si>
  <si>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</si>
  <si>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</si>
  <si>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</si>
  <si>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</si>
  <si>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</si>
  <si>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</si>
  <si>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</si>
  <si>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</si>
  <si>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</si>
  <si>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</si>
  <si>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</si>
  <si>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</si>
  <si>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</si>
  <si>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</si>
  <si>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</si>
  <si>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</si>
  <si>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</si>
  <si>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</si>
  <si>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</si>
  <si>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</si>
  <si>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</si>
  <si>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</si>
  <si>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</si>
  <si>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</si>
  <si>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</si>
  <si>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</si>
  <si>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</si>
  <si>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</si>
  <si>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</si>
  <si>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</si>
  <si>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</si>
  <si>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</si>
  <si>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</si>
  <si>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</si>
  <si>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</si>
  <si>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</si>
  <si>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</si>
  <si>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</si>
  <si>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</si>
  <si>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</si>
  <si>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</si>
  <si>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</si>
  <si>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</si>
  <si>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</si>
  <si>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</si>
  <si>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</si>
  <si>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</si>
  <si>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</si>
  <si>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</si>
  <si>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</si>
  <si>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</si>
  <si>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</si>
  <si>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</si>
  <si>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</si>
  <si>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</si>
  <si>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</si>
  <si>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</si>
  <si>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</si>
  <si>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</si>
  <si>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</si>
  <si>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</si>
  <si>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</si>
  <si>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</si>
  <si>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</si>
  <si>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</si>
  <si>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</si>
  <si>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</si>
  <si>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</si>
  <si>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</si>
  <si>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</si>
  <si>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</si>
  <si>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</si>
  <si>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</si>
  <si>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</si>
  <si>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</si>
  <si>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</si>
  <si>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</si>
  <si>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</si>
  <si>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</si>
  <si>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</si>
  <si>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</si>
  <si>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</si>
  <si>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</si>
  <si>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</si>
  <si>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</si>
  <si>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</si>
  <si>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</si>
  <si>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</si>
  <si>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</si>
  <si>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</si>
  <si>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</si>
  <si>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</si>
  <si>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</si>
  <si>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</si>
  <si>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</si>
  <si>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</si>
  <si>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</si>
  <si>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</si>
  <si>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</si>
  <si>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</si>
  <si>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</si>
  <si>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</si>
  <si>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</si>
  <si>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</si>
  <si>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</si>
  <si>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</si>
  <si>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</si>
  <si>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</si>
  <si>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</si>
  <si>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</si>
  <si>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</si>
  <si>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</si>
  <si>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</si>
  <si>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</si>
  <si>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</si>
  <si>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</si>
  <si>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</si>
  <si>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</si>
  <si>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</si>
  <si>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</si>
  <si>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</si>
  <si>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</si>
  <si>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</si>
  <si>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</si>
  <si>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</si>
  <si>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</si>
  <si>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</si>
  <si>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</si>
  <si>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</si>
  <si>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</si>
  <si>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</si>
  <si>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</si>
  <si>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</si>
  <si>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</si>
  <si>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</si>
  <si>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</si>
  <si>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</si>
  <si>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</si>
  <si>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</si>
  <si>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</si>
  <si>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</si>
  <si>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</si>
  <si>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</si>
  <si>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</si>
  <si>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</si>
  <si>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</si>
  <si>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</si>
  <si>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</si>
  <si>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</si>
  <si>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</si>
  <si>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</si>
  <si>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</si>
  <si>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</si>
  <si>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</si>
  <si>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</si>
  <si>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</si>
  <si>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</si>
  <si>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</si>
  <si>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</si>
  <si>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</si>
  <si>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</si>
  <si>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</si>
  <si>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</si>
  <si>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</si>
  <si>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</si>
  <si>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</si>
  <si>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</si>
  <si>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</si>
  <si>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</si>
  <si>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</si>
  <si>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</si>
  <si>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</si>
  <si>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</si>
  <si>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</si>
  <si>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</si>
  <si>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</si>
  <si>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</si>
  <si>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</si>
  <si>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</si>
  <si>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</si>
  <si>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</si>
  <si>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</si>
  <si>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</si>
  <si>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</si>
  <si>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</si>
  <si>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</si>
  <si>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</si>
  <si>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</si>
  <si>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</si>
  <si>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</si>
  <si>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</si>
  <si>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</si>
  <si>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</si>
  <si>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</si>
  <si>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</si>
  <si>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</si>
  <si>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</si>
  <si>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</si>
  <si>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</si>
  <si>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</si>
  <si>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</si>
  <si>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</si>
  <si>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</si>
  <si>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</si>
  <si>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</si>
  <si>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</si>
  <si>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</si>
  <si>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</si>
  <si>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</si>
  <si>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</si>
  <si>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</si>
  <si>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</si>
  <si>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</si>
  <si>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</si>
  <si>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</si>
  <si>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</si>
  <si>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</si>
  <si>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</si>
  <si>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</si>
  <si>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</si>
  <si>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</si>
  <si>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</si>
  <si>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</si>
  <si>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</si>
  <si>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</si>
  <si>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</si>
  <si>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</si>
  <si>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</si>
  <si>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</si>
  <si>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</si>
  <si>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</si>
  <si>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</si>
  <si>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</si>
  <si>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</si>
  <si>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</si>
  <si>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</si>
  <si>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</si>
  <si>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</si>
  <si>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</si>
  <si>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</si>
  <si>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</si>
  <si>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</si>
  <si>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</si>
  <si>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</si>
  <si>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</si>
  <si>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</si>
  <si>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</si>
  <si>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</si>
  <si>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</si>
  <si>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</si>
  <si>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</si>
  <si>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</si>
  <si>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</si>
  <si>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</si>
  <si>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</si>
  <si>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</si>
  <si>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</si>
  <si>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</si>
  <si>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</si>
  <si>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</si>
  <si>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</si>
  <si>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</si>
  <si>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</si>
  <si>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</si>
  <si>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</si>
  <si>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</si>
  <si>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</si>
  <si>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</si>
  <si>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</si>
  <si>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</si>
  <si>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</si>
  <si>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</si>
  <si>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</si>
  <si>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</si>
  <si>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</si>
  <si>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</si>
  <si>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</si>
  <si>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</si>
  <si>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</si>
  <si>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</si>
  <si>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</si>
  <si>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</si>
  <si>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</si>
  <si>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</si>
  <si>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</si>
  <si>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</si>
  <si>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</si>
  <si>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</si>
  <si>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</si>
  <si>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</si>
  <si>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</si>
  <si>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</si>
  <si>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</si>
  <si>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</si>
  <si>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</si>
  <si>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</si>
  <si>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</si>
  <si>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</si>
  <si>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</si>
  <si>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</si>
  <si>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</si>
  <si>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</si>
  <si>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</si>
  <si>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</si>
  <si>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</si>
  <si>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</si>
  <si>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</si>
  <si>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</si>
  <si>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</si>
  <si>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</si>
  <si>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</si>
  <si>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</si>
  <si>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</si>
  <si>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</si>
  <si>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</si>
  <si>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</si>
  <si>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</si>
  <si>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</si>
  <si>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</si>
  <si>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</si>
  <si>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</si>
  <si>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</si>
  <si>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</si>
  <si>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</si>
  <si>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</si>
  <si>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</si>
  <si>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</si>
  <si>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</si>
  <si>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</si>
  <si>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</si>
  <si>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</si>
  <si>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</si>
  <si>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</si>
  <si>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</si>
  <si>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</si>
  <si>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</si>
  <si>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</si>
  <si>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</si>
  <si>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</si>
  <si>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</si>
  <si>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</si>
  <si>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</si>
  <si>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</si>
  <si>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</si>
  <si>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</si>
  <si>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</si>
  <si>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</si>
  <si>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</si>
  <si>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</si>
  <si>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</si>
  <si>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</si>
  <si>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</si>
  <si>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</si>
  <si>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</si>
  <si>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</si>
  <si>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</si>
  <si>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</si>
  <si>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</si>
  <si>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</si>
  <si>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</si>
  <si>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</si>
  <si>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</si>
  <si>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</si>
  <si>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</si>
  <si>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</si>
  <si>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</si>
  <si>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</si>
  <si>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</si>
  <si>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</si>
  <si>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</si>
  <si>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</si>
  <si>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</si>
  <si>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</si>
  <si>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</si>
  <si>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</si>
  <si>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</si>
  <si>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</si>
  <si>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</si>
  <si>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</si>
  <si>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</si>
  <si>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</si>
  <si>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</si>
  <si>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</si>
  <si>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</si>
  <si>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</si>
  <si>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</si>
  <si>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</si>
  <si>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</si>
  <si>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</si>
  <si>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</si>
  <si>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</si>
  <si>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</si>
  <si>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</si>
  <si>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</si>
  <si>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</si>
  <si>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</si>
  <si>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</si>
  <si>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</si>
  <si>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</si>
  <si>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</si>
  <si>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</si>
  <si>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</si>
  <si>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</si>
  <si>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</si>
  <si>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</si>
  <si>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</si>
  <si>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</si>
  <si>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</si>
  <si>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</si>
  <si>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</si>
  <si>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</si>
  <si>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</si>
  <si>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</si>
  <si>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</si>
  <si>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</si>
  <si>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</si>
  <si>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</si>
  <si>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</si>
  <si>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</si>
  <si>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</si>
  <si>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</si>
  <si>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</si>
  <si>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</si>
  <si>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</si>
  <si>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</si>
  <si>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</si>
  <si>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</si>
  <si>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</si>
  <si>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</si>
  <si>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</si>
  <si>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</si>
  <si>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</si>
  <si>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</si>
  <si>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</si>
  <si>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</si>
  <si>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</si>
  <si>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</si>
  <si>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</si>
  <si>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</si>
  <si>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</si>
  <si>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</si>
  <si>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</si>
  <si>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</si>
  <si>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</si>
  <si>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</si>
  <si>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</si>
  <si>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</si>
  <si>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</si>
  <si>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</si>
  <si>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</si>
  <si>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</si>
  <si>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</si>
  <si>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</si>
  <si>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</si>
  <si>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</si>
  <si>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</si>
  <si>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</si>
  <si>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</si>
  <si>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</si>
  <si>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</si>
  <si>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</si>
  <si>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</si>
  <si>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</si>
  <si>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</si>
  <si>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</si>
  <si>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</si>
  <si>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</si>
  <si>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</si>
  <si>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</si>
  <si>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</si>
  <si>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</si>
  <si>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</si>
  <si>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</si>
  <si>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</si>
  <si>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</si>
  <si>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</si>
  <si>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</si>
  <si>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</si>
  <si>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</si>
  <si>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</si>
  <si>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</si>
  <si>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</si>
  <si>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</si>
  <si>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</si>
  <si>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</si>
  <si>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</si>
  <si>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</si>
  <si>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</si>
  <si>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</si>
  <si>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</si>
  <si>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</si>
  <si>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</si>
  <si>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</si>
  <si>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</si>
  <si>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</si>
  <si>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</si>
  <si>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</si>
  <si>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</si>
  <si>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</si>
  <si>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</si>
  <si>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</si>
  <si>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</si>
  <si>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</si>
  <si>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</si>
  <si>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</si>
  <si>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</si>
  <si>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</si>
  <si>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</si>
  <si>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</si>
  <si>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</si>
  <si>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</si>
  <si>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</si>
  <si>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</si>
  <si>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</si>
  <si>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</si>
  <si>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</si>
  <si>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</si>
  <si>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</si>
  <si>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</si>
  <si>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</si>
  <si>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</si>
  <si>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</si>
  <si>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</si>
  <si>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</si>
  <si>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</si>
  <si>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</si>
  <si>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</si>
  <si>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</si>
  <si>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</si>
  <si>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</si>
  <si>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</si>
  <si>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</si>
  <si>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</si>
  <si>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</si>
  <si>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</si>
  <si>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</si>
  <si>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</si>
  <si>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</si>
  <si>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</si>
  <si>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</si>
  <si>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</si>
  <si>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</si>
  <si>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</si>
  <si>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</si>
  <si>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</si>
  <si>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</si>
  <si>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</si>
  <si>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</si>
  <si>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</si>
  <si>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</si>
  <si>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</si>
  <si>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</si>
  <si>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</si>
  <si>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</si>
  <si>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</si>
  <si>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</si>
  <si>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</si>
  <si>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</si>
  <si>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</si>
  <si>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</si>
  <si>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</si>
  <si>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</si>
  <si>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</si>
  <si>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</si>
  <si>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</si>
  <si>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</si>
  <si>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</si>
  <si>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</si>
  <si>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</si>
  <si>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</si>
  <si>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</si>
  <si>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</si>
  <si>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</si>
  <si>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</si>
  <si>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</si>
  <si>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</si>
  <si>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</si>
  <si>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</si>
  <si>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</si>
  <si>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</si>
  <si>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</si>
  <si>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</si>
  <si>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</si>
  <si>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</si>
  <si>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</si>
  <si>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</si>
  <si>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</si>
  <si>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</si>
  <si>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</si>
  <si>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</si>
  <si>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</si>
  <si>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</si>
  <si>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</si>
  <si>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</si>
  <si>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</si>
  <si>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</si>
  <si>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</si>
  <si>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</si>
  <si>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</si>
  <si>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</si>
  <si>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</si>
  <si>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</si>
  <si>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</si>
  <si>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</si>
  <si>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</si>
  <si>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</si>
  <si>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</si>
  <si>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</si>
  <si>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</si>
  <si>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</si>
  <si>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</si>
  <si>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</si>
  <si>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</si>
  <si>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</si>
  <si>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</si>
  <si>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</si>
  <si>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</si>
  <si>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</si>
  <si>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</si>
  <si>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</si>
  <si>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</si>
  <si>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</si>
  <si>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</si>
  <si>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</si>
  <si>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</si>
  <si>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</si>
  <si>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</si>
  <si>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</si>
  <si>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</si>
  <si>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</si>
  <si>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</si>
  <si>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</si>
  <si>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</si>
  <si>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</si>
  <si>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</si>
  <si>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</si>
  <si>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</si>
  <si>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</si>
  <si>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</si>
  <si>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</si>
  <si>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</si>
  <si>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</si>
  <si>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</si>
  <si>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</si>
  <si>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</si>
  <si>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</si>
  <si>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</si>
  <si>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</si>
  <si>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</si>
  <si>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</si>
  <si>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</si>
  <si>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</si>
  <si>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</si>
  <si>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</si>
  <si>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</si>
  <si>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</si>
  <si>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</si>
  <si>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</si>
  <si>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</si>
  <si>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</si>
  <si>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</si>
  <si>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</si>
  <si>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</si>
  <si>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</si>
  <si>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</si>
  <si>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</si>
  <si>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</si>
  <si>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</si>
  <si>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</si>
  <si>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</si>
  <si>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</si>
  <si>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</si>
  <si>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</si>
  <si>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</si>
  <si>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</si>
  <si>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</si>
  <si>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</si>
  <si>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</si>
  <si>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</si>
  <si>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</si>
  <si>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</si>
  <si>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</si>
  <si>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</si>
  <si>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</si>
  <si>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</si>
  <si>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</si>
  <si>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</si>
  <si>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</si>
  <si>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</si>
  <si>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</si>
  <si>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</si>
  <si>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</si>
  <si>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</si>
  <si>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</si>
  <si>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</si>
  <si>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</si>
  <si>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</si>
  <si>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</si>
  <si>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</si>
  <si>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</si>
  <si>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</si>
  <si>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</si>
  <si>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</si>
  <si>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</si>
  <si>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</si>
  <si>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</si>
  <si>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</si>
  <si>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</si>
  <si>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</si>
  <si>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</si>
  <si>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</si>
  <si>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</si>
  <si>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</si>
  <si>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</si>
  <si>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</si>
  <si>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</si>
  <si>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</si>
  <si>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</si>
  <si>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</si>
  <si>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</si>
  <si>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</si>
  <si>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</si>
  <si>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</si>
  <si>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</si>
  <si>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</si>
  <si>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</si>
  <si>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</si>
  <si>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</si>
  <si>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</si>
  <si>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</si>
  <si>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</si>
  <si>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</si>
  <si>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</si>
  <si>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</si>
  <si>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</si>
  <si>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</si>
  <si>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</si>
  <si>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</si>
  <si>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</si>
  <si>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</si>
  <si>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</si>
  <si>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</si>
  <si>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</si>
  <si>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</si>
  <si>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</si>
  <si>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</si>
  <si>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</si>
  <si>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</si>
  <si>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</si>
  <si>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</si>
  <si>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</si>
  <si>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</si>
  <si>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</si>
  <si>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</si>
  <si>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</si>
  <si>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</si>
  <si>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</si>
  <si>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</si>
  <si>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</si>
  <si>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</si>
  <si>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</si>
  <si>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</si>
  <si>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</si>
  <si>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</si>
  <si>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</si>
  <si>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</si>
  <si>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</si>
  <si>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</si>
  <si>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</si>
  <si>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</si>
  <si>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</si>
  <si>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</si>
  <si>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</si>
  <si>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</si>
  <si>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</si>
  <si>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</si>
  <si>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</si>
  <si>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</si>
  <si>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</si>
  <si>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</si>
  <si>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</si>
  <si>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</si>
  <si>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</si>
  <si>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</si>
  <si>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</si>
  <si>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</si>
  <si>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</si>
  <si>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</si>
  <si>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</si>
  <si>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</si>
  <si>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</si>
  <si>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</si>
  <si>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</si>
  <si>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</si>
  <si>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</si>
  <si>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</si>
  <si>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</si>
  <si>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</si>
  <si>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</si>
  <si>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</si>
  <si>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</si>
  <si>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</si>
  <si>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</si>
  <si>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</si>
  <si>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</si>
  <si>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</si>
  <si>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</si>
  <si>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</si>
  <si>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</si>
  <si>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</si>
  <si>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</si>
  <si>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</si>
  <si>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</si>
  <si>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</si>
  <si>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</si>
  <si>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</si>
  <si>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</si>
  <si>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</si>
  <si>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</si>
  <si>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</si>
  <si>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</si>
  <si>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</si>
  <si>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</si>
  <si>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</si>
  <si>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</si>
  <si>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</si>
  <si>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</si>
  <si>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</si>
  <si>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</si>
  <si>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</si>
  <si>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</si>
  <si>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</si>
  <si>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</si>
  <si>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</si>
  <si>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</si>
  <si>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</si>
  <si>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</si>
  <si>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</si>
  <si>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</si>
  <si>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</si>
  <si>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</si>
  <si>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</si>
  <si>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</si>
  <si>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</si>
  <si>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</si>
  <si>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</si>
  <si>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</si>
  <si>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</si>
  <si>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</si>
  <si>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</si>
  <si>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</si>
  <si>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</si>
  <si>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</si>
  <si>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</si>
  <si>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</si>
  <si>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</si>
  <si>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</si>
  <si>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</si>
  <si>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</si>
  <si>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</si>
  <si>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</si>
  <si>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</si>
  <si>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</si>
  <si>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</si>
  <si>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</si>
  <si>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</si>
  <si>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</si>
  <si>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</si>
  <si>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</si>
  <si>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</si>
  <si>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</si>
  <si>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</si>
  <si>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</si>
  <si>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</si>
  <si>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</si>
  <si>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</si>
  <si>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</si>
  <si>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</si>
  <si>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</si>
  <si>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</si>
  <si>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</si>
  <si>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</si>
  <si>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</si>
  <si>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</si>
  <si>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</si>
  <si>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</si>
  <si>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</si>
  <si>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</si>
  <si>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</si>
  <si>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</si>
  <si>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</si>
  <si>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</si>
  <si>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</si>
  <si>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</si>
  <si>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</si>
  <si>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</si>
  <si>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</si>
  <si>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</si>
  <si>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</si>
  <si>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</si>
  <si>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</si>
  <si>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</si>
  <si>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</si>
  <si>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</si>
  <si>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</si>
  <si>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</si>
  <si>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</si>
  <si>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</si>
  <si>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</si>
  <si>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</si>
  <si>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</si>
  <si>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</si>
  <si>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</si>
  <si>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</si>
  <si>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</si>
  <si>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</si>
  <si>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</si>
  <si>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</si>
  <si>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</si>
  <si>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</si>
  <si>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</si>
  <si>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</si>
  <si>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</si>
  <si>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</si>
  <si>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</si>
  <si>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</si>
  <si>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</si>
  <si>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</si>
  <si>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</si>
  <si>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</si>
  <si>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</si>
  <si>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</si>
  <si>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</si>
  <si>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</si>
  <si>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</si>
  <si>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</si>
  <si>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</si>
  <si>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</si>
  <si>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</si>
  <si>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</si>
  <si>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</si>
  <si>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</si>
  <si>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</si>
  <si>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</si>
  <si>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</si>
  <si>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</si>
  <si>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</si>
  <si>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</si>
  <si>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</si>
  <si>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</si>
  <si>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</si>
  <si>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</si>
  <si>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</si>
  <si>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</si>
  <si>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</si>
  <si>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</si>
  <si>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</si>
  <si>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</si>
  <si>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</si>
  <si>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</si>
  <si>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</si>
  <si>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</si>
  <si>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</si>
  <si>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</si>
  <si>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</si>
  <si>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</si>
  <si>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</si>
  <si>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</si>
  <si>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</si>
  <si>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</si>
  <si>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</si>
  <si>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</si>
  <si>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</si>
  <si>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</si>
  <si>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</si>
  <si>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</si>
  <si>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</si>
  <si>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</si>
  <si>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</si>
  <si>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</si>
  <si>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</si>
  <si>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</si>
  <si>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</si>
  <si>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</si>
  <si>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</si>
  <si>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</si>
  <si>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</si>
  <si>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</si>
  <si>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</si>
  <si>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</si>
  <si>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</si>
  <si>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</si>
  <si>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</si>
  <si>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</si>
  <si>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</si>
  <si>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</si>
  <si>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</si>
  <si>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</si>
  <si>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</si>
  <si>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</si>
  <si>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</si>
  <si>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</si>
  <si>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</si>
  <si>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</si>
  <si>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</si>
  <si>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</si>
  <si>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</si>
  <si>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</si>
  <si>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</si>
  <si>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</si>
  <si>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</si>
  <si>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</si>
  <si>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</si>
  <si>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</si>
  <si>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</si>
  <si>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</si>
  <si>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</si>
  <si>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</si>
  <si>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</si>
  <si>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</si>
  <si>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</si>
  <si>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</si>
  <si>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</si>
  <si>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</si>
  <si>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</si>
  <si>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</si>
  <si>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</si>
  <si>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</si>
  <si>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</si>
  <si>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</si>
  <si>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</si>
  <si>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</si>
  <si>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</si>
  <si>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</si>
  <si>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</si>
  <si>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</si>
  <si>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</si>
  <si>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</si>
  <si>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</si>
  <si>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</si>
  <si>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</si>
  <si>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</si>
  <si>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</si>
  <si>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</si>
  <si>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</si>
  <si>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</si>
  <si>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</si>
  <si>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</si>
  <si>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</si>
  <si>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</si>
  <si>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</si>
  <si>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</si>
  <si>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</si>
  <si>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</si>
  <si>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</si>
  <si>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</si>
  <si>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</si>
  <si>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</si>
  <si>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</si>
  <si>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</si>
  <si>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</si>
  <si>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</si>
  <si>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</si>
  <si>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</si>
  <si>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</si>
  <si>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</si>
  <si>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</si>
  <si>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</si>
  <si>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</si>
  <si>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</si>
  <si>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</si>
  <si>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</si>
  <si>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</si>
  <si>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</si>
  <si>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</si>
  <si>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</si>
  <si>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</si>
  <si>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</si>
  <si>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</si>
  <si>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</si>
  <si>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</si>
  <si>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</si>
  <si>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</si>
  <si>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</si>
  <si>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</si>
  <si>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</si>
  <si>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</si>
  <si>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</si>
  <si>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</si>
  <si>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</si>
  <si>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</si>
  <si>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</si>
  <si>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</si>
  <si>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</si>
  <si>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</si>
  <si>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</si>
  <si>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</si>
  <si>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</si>
  <si>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</si>
  <si>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</si>
  <si>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</si>
  <si>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</si>
  <si>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</si>
  <si>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</si>
  <si>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</si>
  <si>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</si>
  <si>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</si>
  <si>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</si>
  <si>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</si>
  <si>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</si>
  <si>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</si>
  <si>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</si>
  <si>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</si>
  <si>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</si>
  <si>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</si>
  <si>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</si>
  <si>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</si>
  <si>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</si>
  <si>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</si>
  <si>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</si>
  <si>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</si>
  <si>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</si>
  <si>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</si>
  <si>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</si>
  <si>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</si>
  <si>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</si>
  <si>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</si>
  <si>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</si>
  <si>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</si>
  <si>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</si>
  <si>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</si>
  <si>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</si>
  <si>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</si>
  <si>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</si>
  <si>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</si>
  <si>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</si>
  <si>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</si>
  <si>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</si>
  <si>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</si>
  <si>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</si>
  <si>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</si>
  <si>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</si>
  <si>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</si>
  <si>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</si>
  <si>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</si>
  <si>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</si>
  <si>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</si>
  <si>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</si>
  <si>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</si>
  <si>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</si>
  <si>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</si>
  <si>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</si>
  <si>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</si>
  <si>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</si>
  <si>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</si>
  <si>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</si>
  <si>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</si>
  <si>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</si>
  <si>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</si>
  <si>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</si>
  <si>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</si>
  <si>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</si>
  <si>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</si>
  <si>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</si>
  <si>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</si>
  <si>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</si>
  <si>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</si>
  <si>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</si>
  <si>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</si>
  <si>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</si>
  <si>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</si>
  <si>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</si>
  <si>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</si>
  <si>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</si>
  <si>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</si>
  <si>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</si>
  <si>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</si>
  <si>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</si>
  <si>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</si>
  <si>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</si>
  <si>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</si>
  <si>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</si>
  <si>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</si>
  <si>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</si>
  <si>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</si>
  <si>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</si>
  <si>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</si>
  <si>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</si>
  <si>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</si>
  <si>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</si>
  <si>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</si>
  <si>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</si>
  <si>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</si>
  <si>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</si>
  <si>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</si>
  <si>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</si>
  <si>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</si>
  <si>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</si>
  <si>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</si>
  <si>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</si>
  <si>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</si>
  <si>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</si>
  <si>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</si>
  <si>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</si>
  <si>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</si>
  <si>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</si>
  <si>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</si>
  <si>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</si>
  <si>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</si>
  <si>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</si>
  <si>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</si>
  <si>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</si>
  <si>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</si>
  <si>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</si>
  <si>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</si>
  <si>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</si>
  <si>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</si>
  <si>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</si>
  <si>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</si>
  <si>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</si>
  <si>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</si>
  <si>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</si>
  <si>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</si>
  <si>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</si>
  <si>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</si>
  <si>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</si>
  <si>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</si>
  <si>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</si>
  <si>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</si>
  <si>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</si>
  <si>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</si>
  <si>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</si>
  <si>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</si>
  <si>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</si>
  <si>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</si>
  <si>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</si>
  <si>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</si>
  <si>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</si>
  <si>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</si>
  <si>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</si>
  <si>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</si>
  <si>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</si>
  <si>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</si>
  <si>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</si>
  <si>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</si>
  <si>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</si>
  <si>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</si>
  <si>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</si>
  <si>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</si>
  <si>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</si>
  <si>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</si>
  <si>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</si>
  <si>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</si>
  <si>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</si>
  <si>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</si>
  <si>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</si>
  <si>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</si>
  <si>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</si>
  <si>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</si>
  <si>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</si>
  <si>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</si>
  <si>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</si>
  <si>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</si>
  <si>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</si>
  <si>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</si>
  <si>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</si>
  <si>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</si>
  <si>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</si>
  <si>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</si>
  <si>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</si>
  <si>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</si>
  <si>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</si>
  <si>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</si>
  <si>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</si>
  <si>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</si>
  <si>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</si>
  <si>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</si>
  <si>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</si>
  <si>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</si>
  <si>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</si>
  <si>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</si>
  <si>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</si>
  <si>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</si>
  <si>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</si>
  <si>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</si>
  <si>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</si>
  <si>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</si>
  <si>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</si>
  <si>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</si>
  <si>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</si>
  <si>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</si>
  <si>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</si>
  <si>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</si>
  <si>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</si>
  <si>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</si>
  <si>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</si>
  <si>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</si>
  <si>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</si>
  <si>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</si>
  <si>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</si>
  <si>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</si>
  <si>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</si>
  <si>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</si>
  <si>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</si>
  <si>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</si>
  <si>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</si>
  <si>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</si>
  <si>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</si>
  <si>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</si>
  <si>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</si>
  <si>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</si>
  <si>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</si>
  <si>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</si>
  <si>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</si>
  <si>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</si>
  <si>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</si>
  <si>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</si>
  <si>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</si>
  <si>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</si>
  <si>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</si>
  <si>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</si>
  <si>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</si>
  <si>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</si>
  <si>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</si>
  <si>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</si>
  <si>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</si>
  <si>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</si>
  <si>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</si>
  <si>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</si>
  <si>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</si>
  <si>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</si>
  <si>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</si>
  <si>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</si>
  <si>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</si>
  <si>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</si>
  <si>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</si>
  <si>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</si>
  <si>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</si>
  <si>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</si>
  <si>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</si>
  <si>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</si>
  <si>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</si>
  <si>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</si>
  <si>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</si>
  <si>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</si>
  <si>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</si>
  <si>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</si>
  <si>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</si>
  <si>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</si>
  <si>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</si>
  <si>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</si>
  <si>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</si>
  <si>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</si>
  <si>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</si>
  <si>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</si>
  <si>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</si>
  <si>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</si>
  <si>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</si>
  <si>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</si>
  <si>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</si>
  <si>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</si>
  <si>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</si>
  <si>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</si>
  <si>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</si>
  <si>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</si>
  <si>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</si>
  <si>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</si>
  <si>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</si>
  <si>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</si>
  <si>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</si>
  <si>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</si>
  <si>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</si>
  <si>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</si>
  <si>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</si>
  <si>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</si>
  <si>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</si>
  <si>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</si>
  <si>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</si>
  <si>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</si>
  <si>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</si>
  <si>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</si>
  <si>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</si>
  <si>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</si>
  <si>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</si>
  <si>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</si>
  <si>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</si>
  <si>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</si>
  <si>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</si>
  <si>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</si>
  <si>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</si>
  <si>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</si>
  <si>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</si>
  <si>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</si>
  <si>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</si>
  <si>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</si>
  <si>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</si>
  <si>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</si>
  <si>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</si>
  <si>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</si>
  <si>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</si>
  <si>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</si>
  <si>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</si>
  <si>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</si>
  <si>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</si>
  <si>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</si>
  <si>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</si>
  <si>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</si>
  <si>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</si>
  <si>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</si>
  <si>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</si>
  <si>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</si>
  <si>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</si>
  <si>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</si>
  <si>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</si>
  <si>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</si>
  <si>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</si>
  <si>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</si>
  <si>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</si>
  <si>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</si>
  <si>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</si>
  <si>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</si>
  <si>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</si>
  <si>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</si>
  <si>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</si>
  <si>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</si>
  <si>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</si>
  <si>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</si>
  <si>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</si>
  <si>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</si>
  <si>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</si>
  <si>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</si>
  <si>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</si>
  <si>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</si>
  <si>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</si>
  <si>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</si>
  <si>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</si>
  <si>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</si>
  <si>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</si>
  <si>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</si>
  <si>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</si>
  <si>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</si>
  <si>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</si>
  <si>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</si>
  <si>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</si>
  <si>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</si>
  <si>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</si>
  <si>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</si>
  <si>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</si>
  <si>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</si>
  <si>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</si>
  <si>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</si>
  <si>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</si>
  <si>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</si>
  <si>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</si>
  <si>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</si>
  <si>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</si>
  <si>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</si>
  <si>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</si>
  <si>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</si>
  <si>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</si>
  <si>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</si>
  <si>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</si>
  <si>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</si>
  <si>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</si>
  <si>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</si>
  <si>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</si>
  <si>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</si>
  <si>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</si>
  <si>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</si>
  <si>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</si>
  <si>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</si>
  <si>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</si>
  <si>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</si>
  <si>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</si>
  <si>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</si>
  <si>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</si>
  <si>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</si>
  <si>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</si>
  <si>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</si>
  <si>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</si>
  <si>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</si>
  <si>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</si>
  <si>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</si>
  <si>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</si>
  <si>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</si>
  <si>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</si>
  <si>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</si>
  <si>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</si>
  <si>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</si>
  <si>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</si>
  <si>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</si>
  <si>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</si>
  <si>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</si>
  <si>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</si>
  <si>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</si>
  <si>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</si>
  <si>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</si>
  <si>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</si>
  <si>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</si>
  <si>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</si>
  <si>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</si>
  <si>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</si>
  <si>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</si>
  <si>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</si>
  <si>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</si>
  <si>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</si>
  <si>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</si>
  <si>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</si>
  <si>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</si>
  <si>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</si>
  <si>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</si>
  <si>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</si>
  <si>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</si>
  <si>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</si>
  <si>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</si>
  <si>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</si>
  <si>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</si>
  <si>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</si>
  <si>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</si>
  <si>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</si>
  <si>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</si>
  <si>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</si>
  <si>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</si>
  <si>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</si>
  <si>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</si>
  <si>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</si>
  <si>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</si>
  <si>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</si>
  <si>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</si>
  <si>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</si>
  <si>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</si>
  <si>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</si>
  <si>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</si>
  <si>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</si>
  <si>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</si>
  <si>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</si>
  <si>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</si>
  <si>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</si>
  <si>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</si>
  <si>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</si>
  <si>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</si>
  <si>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</si>
  <si>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</si>
  <si>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</si>
  <si>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</si>
  <si>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</si>
  <si>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</si>
  <si>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</si>
  <si>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</si>
  <si>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</si>
  <si>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</si>
  <si>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</si>
  <si>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</si>
  <si>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</si>
  <si>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</si>
  <si>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</si>
  <si>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</si>
  <si>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</si>
  <si>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</si>
  <si>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</si>
  <si>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</si>
  <si>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</si>
  <si>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</si>
  <si>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</si>
  <si>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</si>
  <si>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</si>
  <si>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</si>
  <si>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</si>
  <si>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</si>
  <si>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</si>
  <si>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</si>
  <si>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</si>
  <si>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</si>
  <si>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</si>
  <si>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</si>
  <si>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</si>
  <si>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</si>
  <si>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</si>
  <si>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</si>
  <si>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</si>
  <si>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</si>
  <si>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</si>
  <si>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</si>
  <si>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</si>
  <si>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</si>
  <si>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</si>
  <si>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</si>
  <si>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</si>
  <si>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</si>
  <si>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</si>
  <si>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</si>
  <si>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</si>
  <si>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</si>
  <si>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</si>
  <si>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</si>
  <si>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</si>
  <si>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</si>
  <si>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</si>
  <si>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</si>
  <si>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</si>
  <si>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</si>
  <si>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</si>
  <si>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</si>
  <si>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</si>
  <si>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</si>
  <si>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</si>
  <si>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</si>
  <si>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</si>
  <si>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</si>
  <si>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</si>
  <si>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</si>
  <si>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</si>
  <si>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</si>
  <si>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</si>
  <si>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</si>
  <si>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</si>
  <si>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</si>
  <si>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</si>
  <si>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</si>
  <si>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</si>
  <si>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</si>
  <si>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</si>
  <si>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</si>
  <si>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</si>
  <si>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</si>
  <si>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</si>
  <si>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</si>
  <si>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</si>
  <si>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</si>
  <si>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</si>
  <si>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</si>
  <si>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</si>
  <si>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</si>
  <si>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</si>
  <si>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</si>
  <si>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</si>
  <si>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</si>
  <si>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</si>
  <si>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</si>
  <si>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</si>
  <si>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</si>
  <si>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</si>
  <si>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</si>
  <si>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</si>
  <si>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</si>
  <si>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</si>
  <si>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</si>
  <si>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</si>
  <si>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</si>
  <si>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</si>
  <si>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</si>
  <si>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</si>
  <si>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</si>
  <si>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</si>
  <si>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</si>
  <si>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</si>
  <si>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</si>
  <si>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</si>
  <si>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</si>
  <si>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</si>
  <si>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</si>
  <si>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</si>
  <si>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</si>
  <si>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</si>
  <si>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</si>
  <si>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</si>
  <si>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</si>
  <si>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</si>
  <si>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</si>
  <si>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</si>
  <si>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</si>
  <si>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</si>
  <si>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</si>
  <si>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</si>
  <si>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</si>
  <si>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</si>
  <si>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</si>
  <si>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</si>
  <si>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</si>
  <si>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</si>
  <si>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</si>
  <si>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</si>
  <si>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</si>
  <si>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</si>
  <si>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</si>
  <si>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</si>
  <si>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</si>
  <si>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</si>
  <si>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</si>
  <si>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</si>
  <si>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</si>
  <si>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</si>
  <si>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</si>
  <si>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</si>
  <si>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</si>
  <si>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</si>
  <si>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</si>
  <si>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</si>
  <si>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</si>
  <si>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</si>
  <si>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</si>
  <si>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</si>
  <si>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</si>
  <si>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</si>
  <si>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</si>
  <si>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</si>
  <si>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</si>
  <si>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</si>
  <si>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</si>
  <si>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</si>
  <si>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</si>
  <si>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</si>
  <si>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</si>
  <si>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</si>
  <si>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</si>
  <si>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</si>
  <si>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</si>
  <si>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</si>
  <si>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</si>
  <si>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</si>
  <si>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</si>
  <si>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</si>
  <si>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</si>
  <si>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</si>
  <si>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</si>
  <si>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</si>
  <si>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</si>
  <si>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</si>
  <si>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</si>
  <si>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</si>
  <si>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</si>
  <si>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</si>
  <si>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</si>
  <si>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</si>
  <si>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</si>
  <si>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</si>
  <si>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</si>
  <si>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</si>
  <si>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</si>
  <si>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</si>
  <si>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</si>
  <si>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</si>
  <si>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</si>
  <si>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</si>
  <si>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</si>
  <si>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</si>
  <si>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</si>
  <si>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</si>
  <si>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</si>
  <si>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</si>
  <si>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</si>
  <si>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</si>
  <si>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</si>
  <si>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</si>
  <si>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</si>
  <si>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</si>
  <si>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</si>
  <si>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</si>
  <si>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</si>
  <si>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</si>
  <si>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</si>
  <si>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</si>
  <si>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</si>
  <si>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</si>
  <si>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</si>
  <si>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</si>
  <si>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</si>
  <si>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</si>
  <si>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</si>
  <si>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</si>
  <si>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</si>
  <si>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</si>
  <si>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</si>
  <si>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</si>
  <si>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</si>
  <si>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</si>
  <si>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</si>
  <si>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</si>
  <si>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</si>
  <si>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</si>
  <si>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</si>
  <si>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</si>
  <si>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</si>
  <si>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</si>
  <si>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</si>
  <si>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</si>
  <si>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</si>
  <si>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</si>
  <si>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</si>
  <si>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</si>
  <si>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</si>
  <si>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</si>
  <si>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</si>
  <si>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</si>
  <si>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</si>
  <si>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</si>
  <si>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</si>
  <si>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</si>
  <si>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</si>
  <si>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</si>
  <si>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</si>
  <si>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</si>
  <si>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</si>
  <si>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</si>
  <si>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</si>
  <si>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</si>
  <si>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</si>
  <si>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</si>
  <si>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</si>
  <si>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</si>
  <si>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</si>
  <si>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</si>
  <si>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</si>
  <si>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</si>
  <si>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</si>
  <si>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</si>
  <si>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</si>
  <si>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</si>
  <si>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</si>
  <si>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</si>
  <si>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</si>
  <si>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</si>
  <si>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</si>
  <si>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</si>
  <si>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</si>
  <si>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</si>
  <si>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</si>
  <si>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</si>
  <si>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</si>
  <si>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</si>
  <si>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</si>
  <si>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</si>
  <si>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</si>
  <si>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</si>
  <si>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</si>
  <si>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</si>
  <si>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</si>
  <si>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</si>
  <si>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</si>
  <si>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</si>
  <si>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</si>
  <si>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</si>
  <si>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</si>
  <si>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</si>
  <si>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</si>
  <si>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</si>
  <si>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</si>
  <si>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</si>
  <si>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</si>
  <si>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</si>
  <si>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</si>
  <si>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</si>
  <si>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</si>
  <si>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</si>
  <si>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</si>
  <si>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</si>
  <si>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</si>
  <si>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</si>
  <si>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</si>
  <si>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</si>
  <si>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</si>
  <si>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</si>
  <si>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</si>
  <si>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</si>
  <si>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</si>
  <si>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</si>
  <si>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</si>
  <si>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</si>
  <si>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</si>
  <si>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</si>
  <si>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</si>
  <si>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</si>
  <si>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</si>
  <si>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</si>
  <si>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</si>
  <si>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</si>
  <si>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</si>
  <si>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</si>
  <si>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</si>
  <si>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</si>
  <si>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</si>
  <si>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</si>
  <si>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</si>
  <si>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</si>
  <si>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</si>
  <si>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</si>
  <si>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</si>
  <si>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</si>
  <si>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</si>
  <si>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</si>
  <si>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</si>
  <si>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</si>
  <si>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</si>
  <si>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</si>
  <si>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</si>
  <si>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</si>
  <si>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</si>
  <si>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</si>
  <si>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</si>
  <si>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</si>
  <si>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</si>
  <si>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</si>
  <si>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</si>
  <si>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</si>
  <si>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</si>
  <si>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</si>
  <si>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</si>
  <si>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</si>
  <si>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</si>
  <si>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</si>
  <si>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</si>
  <si>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</si>
  <si>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</si>
  <si>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</si>
  <si>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</si>
  <si>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</si>
  <si>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</si>
  <si>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</si>
  <si>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</si>
  <si>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</si>
  <si>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</si>
  <si>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</si>
  <si>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</si>
  <si>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</si>
  <si>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</si>
  <si>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</si>
  <si>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</si>
  <si>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</si>
  <si>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</si>
  <si>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</si>
  <si>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</si>
  <si>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</si>
  <si>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</si>
  <si>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</si>
  <si>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</si>
  <si>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</si>
  <si>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</si>
  <si>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</si>
  <si>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</si>
  <si>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</si>
  <si>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</si>
  <si>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</si>
  <si>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</si>
  <si>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</si>
  <si>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</si>
  <si>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</si>
  <si>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</si>
  <si>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</si>
  <si>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</si>
  <si>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</si>
  <si>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</si>
  <si>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</si>
  <si>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</si>
  <si>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</si>
  <si>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</si>
  <si>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</si>
  <si>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</si>
  <si>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</si>
  <si>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</si>
  <si>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</si>
  <si>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</si>
  <si>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</si>
  <si>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</si>
  <si>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</si>
  <si>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</si>
  <si>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</si>
  <si>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</si>
  <si>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</si>
  <si>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</si>
  <si>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</si>
  <si>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</si>
  <si>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</si>
  <si>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</si>
  <si>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</si>
  <si>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</si>
  <si>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</si>
  <si>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</si>
  <si>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</si>
  <si>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</si>
  <si>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</si>
  <si>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</si>
  <si>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</si>
  <si>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</si>
  <si>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</si>
  <si>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</si>
  <si>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</si>
  <si>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</si>
  <si>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</si>
  <si>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</si>
  <si>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</si>
  <si>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</si>
  <si>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</si>
  <si>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</si>
  <si>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</si>
  <si>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</si>
  <si>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</si>
  <si>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</si>
  <si>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</si>
  <si>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</si>
  <si>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</si>
  <si>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</si>
  <si>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</si>
  <si>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</si>
  <si>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</si>
  <si>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</si>
  <si>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</si>
  <si>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</si>
  <si>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</si>
  <si>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</si>
  <si>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</si>
  <si>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</si>
  <si>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</si>
  <si>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</si>
  <si>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</si>
  <si>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</si>
  <si>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</si>
  <si>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</si>
  <si>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</si>
  <si>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</si>
  <si>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</si>
  <si>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</si>
  <si>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</si>
  <si>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</si>
  <si>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</si>
  <si>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</si>
  <si>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</si>
  <si>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</si>
  <si>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</si>
  <si>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</si>
  <si>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</si>
  <si>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</si>
  <si>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</si>
  <si>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</si>
  <si>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</si>
  <si>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</si>
  <si>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</si>
  <si>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</si>
  <si>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</si>
  <si>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</si>
  <si>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</si>
  <si>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</si>
  <si>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</si>
  <si>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</si>
  <si>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</si>
  <si>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</si>
  <si>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</si>
  <si>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</si>
  <si>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</si>
  <si>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</si>
  <si>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</si>
  <si>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</si>
  <si>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</si>
  <si>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</si>
  <si>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</si>
  <si>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</si>
  <si>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</si>
  <si>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</si>
  <si>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</si>
  <si>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</si>
  <si>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</si>
  <si>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</si>
  <si>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</si>
  <si>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</si>
  <si>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</si>
  <si>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</si>
  <si>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</si>
  <si>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</si>
  <si>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</si>
  <si>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</si>
  <si>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</si>
  <si>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</si>
  <si>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</si>
  <si>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</si>
  <si>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</si>
  <si>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</si>
  <si>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</si>
  <si>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</si>
  <si>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</si>
  <si>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</si>
  <si>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</si>
  <si>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</si>
  <si>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</si>
  <si>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</si>
  <si>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</si>
  <si>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</si>
  <si>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</si>
  <si>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</si>
  <si>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</si>
  <si>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</si>
  <si>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</si>
  <si>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</si>
  <si>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</si>
  <si>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</si>
  <si>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</si>
  <si>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</si>
  <si>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</si>
  <si>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</si>
  <si>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</si>
  <si>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</si>
  <si>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</si>
  <si>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</si>
  <si>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</si>
  <si>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</si>
  <si>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</si>
  <si>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</si>
  <si>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</si>
  <si>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</si>
  <si>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</si>
  <si>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</si>
  <si>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</si>
  <si>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</si>
  <si>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</si>
  <si>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</si>
  <si>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</si>
  <si>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</si>
  <si>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</si>
  <si>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</si>
  <si>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</si>
  <si>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</si>
  <si>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</si>
  <si>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</si>
  <si>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</si>
  <si>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</si>
  <si>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</si>
  <si>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</si>
  <si>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</si>
  <si>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</si>
  <si>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</si>
  <si>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</si>
  <si>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</si>
  <si>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</si>
  <si>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</si>
  <si>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</si>
  <si>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</si>
  <si>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</si>
  <si>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</si>
  <si>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</si>
  <si>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</si>
  <si>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</si>
  <si>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</si>
  <si>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</si>
  <si>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</si>
  <si>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</si>
  <si>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</si>
  <si>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</si>
  <si>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</si>
  <si>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</si>
  <si>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</si>
  <si>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</si>
  <si>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</si>
  <si>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</si>
  <si>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</si>
  <si>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</si>
  <si>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</si>
  <si>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</si>
  <si>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</si>
  <si>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</si>
  <si>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</si>
  <si>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</si>
  <si>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</si>
  <si>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</si>
  <si>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</si>
  <si>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</si>
  <si>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</si>
  <si>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</si>
  <si>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</si>
  <si>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</si>
  <si>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</si>
  <si>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</si>
  <si>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</si>
  <si>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</si>
  <si>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</si>
  <si>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</si>
  <si>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</si>
  <si>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</si>
  <si>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</si>
  <si>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</si>
  <si>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</si>
  <si>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</si>
  <si>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</si>
  <si>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</si>
  <si>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</si>
  <si>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</si>
  <si>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</si>
  <si>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</si>
  <si>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</si>
  <si>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</si>
  <si>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</si>
  <si>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</si>
  <si>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</si>
  <si>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</si>
  <si>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</si>
  <si>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</si>
  <si>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</si>
  <si>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</si>
  <si>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</si>
  <si>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</si>
  <si>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</si>
  <si>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</si>
  <si>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</si>
  <si>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</si>
  <si>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</si>
  <si>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</si>
  <si>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</si>
  <si>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</si>
  <si>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</si>
  <si>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</si>
  <si>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</si>
  <si>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</si>
  <si>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</si>
  <si>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</si>
  <si>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</si>
  <si>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</si>
  <si>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</si>
  <si>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</si>
  <si>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</si>
  <si>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</si>
  <si>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</si>
  <si>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</si>
  <si>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</si>
  <si>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</si>
  <si>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</si>
  <si>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</si>
  <si>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</si>
  <si>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</si>
  <si>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</si>
  <si>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</si>
  <si>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</si>
  <si>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</si>
  <si>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</si>
  <si>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</si>
  <si>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</si>
  <si>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</si>
  <si>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</si>
  <si>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</si>
  <si>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</si>
  <si>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</si>
  <si>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</si>
  <si>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</si>
  <si>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</si>
  <si>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</si>
  <si>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</si>
  <si>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</si>
  <si>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</si>
  <si>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</si>
  <si>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</si>
  <si>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</si>
  <si>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</si>
  <si>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</si>
  <si>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</si>
  <si>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</si>
  <si>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</si>
  <si>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</si>
  <si>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</si>
  <si>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</si>
  <si>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</si>
  <si>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</si>
  <si>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</si>
  <si>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</si>
  <si>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</si>
  <si>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</si>
  <si>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</si>
  <si>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</si>
  <si>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</si>
  <si>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</si>
  <si>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</si>
  <si>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</si>
  <si>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</si>
  <si>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</si>
  <si>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</si>
  <si>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</si>
  <si>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</si>
  <si>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</si>
  <si>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</si>
  <si>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</si>
  <si>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</si>
  <si>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</si>
  <si>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</si>
  <si>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</si>
  <si>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</si>
  <si>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</si>
  <si>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</si>
  <si>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</si>
  <si>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</si>
  <si>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</si>
  <si>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</si>
  <si>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</si>
  <si>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</si>
  <si>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</si>
  <si>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</si>
  <si>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</si>
  <si>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</si>
  <si>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</si>
  <si>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</si>
  <si>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</si>
  <si>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</si>
  <si>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</si>
  <si>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</si>
  <si>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</si>
  <si>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</si>
  <si>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</si>
  <si>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</si>
  <si>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</si>
  <si>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</si>
  <si>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</si>
  <si>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</si>
  <si>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</si>
  <si>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</si>
  <si>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</si>
  <si>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</si>
  <si>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</si>
  <si>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</si>
  <si>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</si>
  <si>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</si>
  <si>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</si>
  <si>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</si>
  <si>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</si>
  <si>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</si>
  <si>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</si>
  <si>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</si>
  <si>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</si>
  <si>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</si>
  <si>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</si>
  <si>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</si>
  <si>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</si>
  <si>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</si>
  <si>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</si>
  <si>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</si>
  <si>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</si>
  <si>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</si>
  <si>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</si>
  <si>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</si>
  <si>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</si>
  <si>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</si>
  <si>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</si>
  <si>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</si>
  <si>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</si>
  <si>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</si>
  <si>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</si>
  <si>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</si>
  <si>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</si>
  <si>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</si>
  <si>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</si>
  <si>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</si>
  <si>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</si>
  <si>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</si>
  <si>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</si>
  <si>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</si>
  <si>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</si>
  <si>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</si>
  <si>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</si>
  <si>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</si>
  <si>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</si>
  <si>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</si>
  <si>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</si>
  <si>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</si>
  <si>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</si>
  <si>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</si>
  <si>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</si>
  <si>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</si>
  <si>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</si>
  <si>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</si>
  <si>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</si>
  <si>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</si>
  <si>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</si>
  <si>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</si>
  <si>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</si>
  <si>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</si>
  <si>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</si>
  <si>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</si>
  <si>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</si>
  <si>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</si>
  <si>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</si>
  <si>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</si>
  <si>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</si>
  <si>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</si>
  <si>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</si>
  <si>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</si>
  <si>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</si>
  <si>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</si>
  <si>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</si>
  <si>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</si>
  <si>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</si>
  <si>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</si>
  <si>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</si>
  <si>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</si>
  <si>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</si>
  <si>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</si>
  <si>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</si>
  <si>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</si>
  <si>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</si>
  <si>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</si>
  <si>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</si>
  <si>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</si>
  <si>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</si>
  <si>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</si>
  <si>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</si>
  <si>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</si>
  <si>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</si>
  <si>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</si>
  <si>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</si>
  <si>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</si>
  <si>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</si>
  <si>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</si>
  <si>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</si>
  <si>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</si>
  <si>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</si>
  <si>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</si>
  <si>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</si>
  <si>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</si>
  <si>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</si>
  <si>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</si>
  <si>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</si>
  <si>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</si>
  <si>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</si>
  <si>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</si>
  <si>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</si>
  <si>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</si>
  <si>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</si>
  <si>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</si>
  <si>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</si>
  <si>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</si>
  <si>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</si>
  <si>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</si>
  <si>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</si>
  <si>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</si>
  <si>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</si>
  <si>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</si>
  <si>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</si>
  <si>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</si>
  <si>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</si>
  <si>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</si>
  <si>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</si>
  <si>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</si>
  <si>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</si>
  <si>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</si>
  <si>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</si>
  <si>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</si>
  <si>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</si>
  <si>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</si>
  <si>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</si>
  <si>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</si>
  <si>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</si>
  <si>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</si>
  <si>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</si>
  <si>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</si>
  <si>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</si>
  <si>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</si>
  <si>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</si>
  <si>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</si>
  <si>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</si>
  <si>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</si>
  <si>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</si>
  <si>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</si>
  <si>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</si>
  <si>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</si>
  <si>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</si>
  <si>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</si>
  <si>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</si>
  <si>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</si>
  <si>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</si>
  <si>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</si>
  <si>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</si>
  <si>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</si>
  <si>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</si>
  <si>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</si>
  <si>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</si>
  <si>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</si>
  <si>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</si>
  <si>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</si>
  <si>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</si>
  <si>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</si>
  <si>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</si>
  <si>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</si>
  <si>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</si>
  <si>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</si>
  <si>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</si>
  <si>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</si>
  <si>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</si>
  <si>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</si>
  <si>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</si>
  <si>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</si>
  <si>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</si>
  <si>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</si>
  <si>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</si>
  <si>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</si>
  <si>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</si>
  <si>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</si>
  <si>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</si>
  <si>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</si>
  <si>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</si>
  <si>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</si>
  <si>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</si>
  <si>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</si>
  <si>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</si>
  <si>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</si>
  <si>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</si>
  <si>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</si>
  <si>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</si>
  <si>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</si>
  <si>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</si>
  <si>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</si>
  <si>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</si>
  <si>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</si>
  <si>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</si>
  <si>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</si>
  <si>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</si>
  <si>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</si>
  <si>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</si>
  <si>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</si>
  <si>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</si>
  <si>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</si>
  <si>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</si>
  <si>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</si>
  <si>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</si>
  <si>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</si>
  <si>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</si>
  <si>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</si>
  <si>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</si>
  <si>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</si>
  <si>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</si>
  <si>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</si>
  <si>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</si>
  <si>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</si>
  <si>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</si>
  <si>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</si>
  <si>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</si>
  <si>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</si>
  <si>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</si>
  <si>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</si>
  <si>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</si>
  <si>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</si>
  <si>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</si>
  <si>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</si>
  <si>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</si>
  <si>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</si>
  <si>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</si>
  <si>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</si>
  <si>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</si>
  <si>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</si>
  <si>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</si>
  <si>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</si>
  <si>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</si>
  <si>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</si>
  <si>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</si>
  <si>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</si>
  <si>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</si>
  <si>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</si>
  <si>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</si>
  <si>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</si>
  <si>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</si>
  <si>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</si>
  <si>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</si>
  <si>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</si>
  <si>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</si>
  <si>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</si>
  <si>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</si>
  <si>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</si>
  <si>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</si>
  <si>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</si>
  <si>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</si>
  <si>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</si>
  <si>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</si>
  <si>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</si>
  <si>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</si>
  <si>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</si>
  <si>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</si>
  <si>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</si>
  <si>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</si>
  <si>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</si>
  <si>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</si>
  <si>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</si>
  <si>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</si>
  <si>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</si>
  <si>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</si>
  <si>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</si>
  <si>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</si>
  <si>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</si>
  <si>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</si>
  <si>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</si>
  <si>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</si>
  <si>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</si>
  <si>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</si>
  <si>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</si>
  <si>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</si>
  <si>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</si>
  <si>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</si>
  <si>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</si>
  <si>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</si>
  <si>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</si>
  <si>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</si>
  <si>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</si>
  <si>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</si>
  <si>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</si>
  <si>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</si>
  <si>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</si>
  <si>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</si>
  <si>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</si>
  <si>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</si>
  <si>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</si>
  <si>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</si>
  <si>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</si>
  <si>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</si>
  <si>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</si>
  <si>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</si>
  <si>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</si>
  <si>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</si>
  <si>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</si>
  <si>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</si>
  <si>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</si>
  <si>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</si>
  <si>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</si>
  <si>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</si>
  <si>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</si>
  <si>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</si>
  <si>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</si>
  <si>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</si>
  <si>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</si>
  <si>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</si>
  <si>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</si>
  <si>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</si>
  <si>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</si>
  <si>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</si>
  <si>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</si>
  <si>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</si>
  <si>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</si>
  <si>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</si>
  <si>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</si>
  <si>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</si>
  <si>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</si>
  <si>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</si>
  <si>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</si>
  <si>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</si>
  <si>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</si>
  <si>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</si>
  <si>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</si>
  <si>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</si>
  <si>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</si>
  <si>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</si>
  <si>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</si>
  <si>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</si>
  <si>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</si>
  <si>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</si>
  <si>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</si>
  <si>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</si>
  <si>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</si>
  <si>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</si>
  <si>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</si>
  <si>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</si>
  <si>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</si>
  <si>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</si>
  <si>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</si>
  <si>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</si>
  <si>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</si>
  <si>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</si>
  <si>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</si>
  <si>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</si>
  <si>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</si>
  <si>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</si>
  <si>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</si>
  <si>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</si>
  <si>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</si>
  <si>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</si>
  <si>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</si>
  <si>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</si>
  <si>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</si>
  <si>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</si>
  <si>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</si>
  <si>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</si>
  <si>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</si>
  <si>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</si>
  <si>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</si>
  <si>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</si>
  <si>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</si>
  <si>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</si>
  <si>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</si>
  <si>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</si>
  <si>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</si>
  <si>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</si>
  <si>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</si>
  <si>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</si>
  <si>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</si>
  <si>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</si>
  <si>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</si>
  <si>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</si>
  <si>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</si>
  <si>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</si>
  <si>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</si>
  <si>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</si>
  <si>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</si>
  <si>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</si>
  <si>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</si>
  <si>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</si>
  <si>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</si>
  <si>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</si>
  <si>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</si>
  <si>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</si>
  <si>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</si>
  <si>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</si>
  <si>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</si>
  <si>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</si>
  <si>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</si>
  <si>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</si>
  <si>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</si>
  <si>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</si>
  <si>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</si>
  <si>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</si>
  <si>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</si>
  <si>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</si>
  <si>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</si>
  <si>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</si>
  <si>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</si>
  <si>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</si>
  <si>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</si>
  <si>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</si>
  <si>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</si>
  <si>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</si>
  <si>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</si>
  <si>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</si>
  <si>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</si>
  <si>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</si>
  <si>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</si>
  <si>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</si>
  <si>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</si>
  <si>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</si>
  <si>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</si>
  <si>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</si>
  <si>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</si>
  <si>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</si>
  <si>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</si>
  <si>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</si>
  <si>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</si>
  <si>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</si>
  <si>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</si>
  <si>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</si>
  <si>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</si>
  <si>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</si>
  <si>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</si>
  <si>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</si>
  <si>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</si>
  <si>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</si>
  <si>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</si>
  <si>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</si>
  <si>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</si>
  <si>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</si>
  <si>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</si>
  <si>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</si>
  <si>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</si>
  <si>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</si>
  <si>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</si>
  <si>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</si>
  <si>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</si>
  <si>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</si>
  <si>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</si>
  <si>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</si>
  <si>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</si>
  <si>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</si>
  <si>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</si>
  <si>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</si>
  <si>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</si>
  <si>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</si>
  <si>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</si>
  <si>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</si>
  <si>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</si>
  <si>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</si>
  <si>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</si>
  <si>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</si>
  <si>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</si>
  <si>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</si>
  <si>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</si>
  <si>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</si>
  <si>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</si>
  <si>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</si>
  <si>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</si>
  <si>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</si>
  <si>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</si>
  <si>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</si>
  <si>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</si>
  <si>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</si>
  <si>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</si>
  <si>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</si>
  <si>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</si>
  <si>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</si>
  <si>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</si>
  <si>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</si>
  <si>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</si>
  <si>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</si>
  <si>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</si>
  <si>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</si>
  <si>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</si>
  <si>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</si>
  <si>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</si>
  <si>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</si>
  <si>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</si>
  <si>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</si>
  <si>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</si>
  <si>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</si>
  <si>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</si>
  <si>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</si>
  <si>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</si>
  <si>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</si>
  <si>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</si>
  <si>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</si>
  <si>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</si>
  <si>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</si>
  <si>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</si>
  <si>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</si>
  <si>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</si>
  <si>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</si>
  <si>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</si>
  <si>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</si>
  <si>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</si>
  <si>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</si>
  <si>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</si>
  <si>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</si>
  <si>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</si>
  <si>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</si>
  <si>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</si>
  <si>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</si>
  <si>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</si>
  <si>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</si>
  <si>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</si>
  <si>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</si>
  <si>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</si>
  <si>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</si>
  <si>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</si>
  <si>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</si>
  <si>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</si>
  <si>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</si>
  <si>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</si>
  <si>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</si>
  <si>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</si>
  <si>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</si>
  <si>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</si>
  <si>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</si>
  <si>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</si>
  <si>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</si>
  <si>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</si>
  <si>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</si>
  <si>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</si>
  <si>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</si>
  <si>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</si>
  <si>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</si>
  <si>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</si>
  <si>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</si>
  <si>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</si>
  <si>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</si>
  <si>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</si>
  <si>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</si>
  <si>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</si>
  <si>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</si>
  <si>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</si>
  <si>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</si>
  <si>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</si>
  <si>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</si>
  <si>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</si>
  <si>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</si>
  <si>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</si>
  <si>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</si>
  <si>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</si>
  <si>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</si>
  <si>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</si>
  <si>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</si>
  <si>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</si>
  <si>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</si>
  <si>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</si>
  <si>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</si>
  <si>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</si>
  <si>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</si>
  <si>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</si>
  <si>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</si>
  <si>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</si>
  <si>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</si>
  <si>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</si>
  <si>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</si>
  <si>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</si>
  <si>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</si>
  <si>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</si>
  <si>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</si>
  <si>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</si>
  <si>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</si>
  <si>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</si>
  <si>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</si>
  <si>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</si>
  <si>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</si>
  <si>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</si>
  <si>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</si>
  <si>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</si>
  <si>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</si>
  <si>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</si>
  <si>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</si>
  <si>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</si>
  <si>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</si>
  <si>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</si>
  <si>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</si>
  <si>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</si>
  <si>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</si>
  <si>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</si>
  <si>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</si>
  <si>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</si>
  <si>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</si>
  <si>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</si>
  <si>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</si>
  <si>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</si>
  <si>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</si>
  <si>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</si>
  <si>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</si>
  <si>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</si>
  <si>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</si>
  <si>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</si>
  <si>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</si>
  <si>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</si>
  <si>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</si>
  <si>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</si>
  <si>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</si>
  <si>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</si>
  <si>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</si>
  <si>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</si>
  <si>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</si>
  <si>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</si>
  <si>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</si>
  <si>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</si>
  <si>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</si>
  <si>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</si>
  <si>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</si>
  <si>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</si>
  <si>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</si>
  <si>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</si>
  <si>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</si>
  <si>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</si>
  <si>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</si>
  <si>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</si>
  <si>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</si>
  <si>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</si>
  <si>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</si>
  <si>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</si>
  <si>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</si>
  <si>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</si>
  <si>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</si>
  <si>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</si>
  <si>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</si>
  <si>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</si>
  <si>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</si>
  <si>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</si>
  <si>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</si>
  <si>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</si>
  <si>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</si>
  <si>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</si>
  <si>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</si>
  <si>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</si>
  <si>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</si>
  <si>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</si>
  <si>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</si>
  <si>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</si>
  <si>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</si>
  <si>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</si>
  <si>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</si>
  <si>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</si>
  <si>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</si>
  <si>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</si>
  <si>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</si>
  <si>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</si>
  <si>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</si>
  <si>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</si>
  <si>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</si>
  <si>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</si>
  <si>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</si>
  <si>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</si>
  <si>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</si>
  <si>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</si>
  <si>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</si>
  <si>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</si>
  <si>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</si>
  <si>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</si>
  <si>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</si>
  <si>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</si>
  <si>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</si>
  <si>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</si>
  <si>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</si>
  <si>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</si>
  <si>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</si>
  <si>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</si>
  <si>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</si>
  <si>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</si>
  <si>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</si>
  <si>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</si>
  <si>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</si>
  <si>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</si>
  <si>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</si>
  <si>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</si>
  <si>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</si>
  <si>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</si>
  <si>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</si>
  <si>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</si>
  <si>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</si>
  <si>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</si>
  <si>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</si>
  <si>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</si>
  <si>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</si>
  <si>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</si>
  <si>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</si>
  <si>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</si>
  <si>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</si>
  <si>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</si>
  <si>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</si>
  <si>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</si>
  <si>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</si>
  <si>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</si>
  <si>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</si>
  <si>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</si>
  <si>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</si>
  <si>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</si>
  <si>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</si>
  <si>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</si>
  <si>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</si>
  <si>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</si>
  <si>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</si>
  <si>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</si>
  <si>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</si>
  <si>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</si>
  <si>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</si>
  <si>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</si>
  <si>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</si>
  <si>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</si>
  <si>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</si>
  <si>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</si>
  <si>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</si>
  <si>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</si>
  <si>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</si>
  <si>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</si>
  <si>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</si>
  <si>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</si>
  <si>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</si>
  <si>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</si>
  <si>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</si>
  <si>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</si>
  <si>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</si>
  <si>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</si>
  <si>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</si>
  <si>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</si>
  <si>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</si>
  <si>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</si>
  <si>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</si>
  <si>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</si>
  <si>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</si>
  <si>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</si>
  <si>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</si>
  <si>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</si>
  <si>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</si>
  <si>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</si>
  <si>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</si>
  <si>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</si>
  <si>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</si>
  <si>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</si>
  <si>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</si>
  <si>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</si>
  <si>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</si>
  <si>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</si>
  <si>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</si>
  <si>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</si>
  <si>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</si>
  <si>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</si>
  <si>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</si>
  <si>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</si>
  <si>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</si>
  <si>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</si>
  <si>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</si>
  <si>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</si>
  <si>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</si>
  <si>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</si>
  <si>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</si>
  <si>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</si>
  <si>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</si>
  <si>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</si>
  <si>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</si>
  <si>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</si>
  <si>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</si>
  <si>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</si>
  <si>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</si>
  <si>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</si>
  <si>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</si>
  <si>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</si>
  <si>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</si>
  <si>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</si>
  <si>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</si>
  <si>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</si>
  <si>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</si>
  <si>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</si>
  <si>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</si>
  <si>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</si>
  <si>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</si>
  <si>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</si>
  <si>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</si>
  <si>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</si>
  <si>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</si>
  <si>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</si>
  <si>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</si>
  <si>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</si>
  <si>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</si>
  <si>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</si>
  <si>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</si>
  <si>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</si>
  <si>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</si>
  <si>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</si>
  <si>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</si>
  <si>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</si>
  <si>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</si>
  <si>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</si>
  <si>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</si>
  <si>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</si>
  <si>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</si>
  <si>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</si>
  <si>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</si>
  <si>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</si>
  <si>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</si>
  <si>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</si>
  <si>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</si>
  <si>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</si>
  <si>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</si>
  <si>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</si>
  <si>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</si>
  <si>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</si>
  <si>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</si>
  <si>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</si>
  <si>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</si>
  <si>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</si>
  <si>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</si>
  <si>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</si>
  <si>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</si>
  <si>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</si>
  <si>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</si>
  <si>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</si>
  <si>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</si>
  <si>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</si>
  <si>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</si>
  <si>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</si>
  <si>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</si>
  <si>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</si>
  <si>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</si>
  <si>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</si>
  <si>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</si>
  <si>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</si>
  <si>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</si>
  <si>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</si>
  <si>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</si>
  <si>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</si>
  <si>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</si>
  <si>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</si>
  <si>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</si>
  <si>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</si>
  <si>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</si>
  <si>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</si>
  <si>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</si>
  <si>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</si>
  <si>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</si>
  <si>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</si>
  <si>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</si>
  <si>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</si>
  <si>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</si>
  <si>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</si>
  <si>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</si>
  <si>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</si>
  <si>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</si>
  <si>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</si>
  <si>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</si>
  <si>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</si>
  <si>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</si>
  <si>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</si>
  <si>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</si>
  <si>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</si>
  <si>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</si>
  <si>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</si>
  <si>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</si>
  <si>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</si>
  <si>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</si>
  <si>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</si>
  <si>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</si>
  <si>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</si>
  <si>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</si>
  <si>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</si>
  <si>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</si>
  <si>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</si>
  <si>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</si>
  <si>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</si>
  <si>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</si>
  <si>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</si>
  <si>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</si>
  <si>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</si>
  <si>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</si>
  <si>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</si>
  <si>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</si>
  <si>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</si>
  <si>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</si>
  <si>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</si>
  <si>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</si>
  <si>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</si>
  <si>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</si>
  <si>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</si>
  <si>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</si>
  <si>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</si>
  <si>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</si>
  <si>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</si>
  <si>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</si>
  <si>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</si>
  <si>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</si>
  <si>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</si>
  <si>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</si>
  <si>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</si>
  <si>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</si>
  <si>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</si>
  <si>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</si>
  <si>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</si>
  <si>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</si>
  <si>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</si>
  <si>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</si>
  <si>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</si>
  <si>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</si>
  <si>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</si>
  <si>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</si>
  <si>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</si>
  <si>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</si>
  <si>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</si>
  <si>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</si>
  <si>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</si>
  <si>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</si>
  <si>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</si>
  <si>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</si>
  <si>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</si>
  <si>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</si>
  <si>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</si>
  <si>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</si>
  <si>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</si>
  <si>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</si>
  <si>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</si>
  <si>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</si>
  <si>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</si>
  <si>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</si>
  <si>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</si>
  <si>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</si>
  <si>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</si>
  <si>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</si>
  <si>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</si>
  <si>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</si>
  <si>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</si>
  <si>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</si>
  <si>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</si>
  <si>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</si>
  <si>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</si>
  <si>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</si>
  <si>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</si>
  <si>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</si>
  <si>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</si>
  <si>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</si>
  <si>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</si>
  <si>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</si>
  <si>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</si>
  <si>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</si>
  <si>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</si>
  <si>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</si>
  <si>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</si>
  <si>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</si>
  <si>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</si>
  <si>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</si>
  <si>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</si>
  <si>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</si>
  <si>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</si>
  <si>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</si>
  <si>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</si>
  <si>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</si>
  <si>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</si>
  <si>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</si>
  <si>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</si>
  <si>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</si>
  <si>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</si>
  <si>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</si>
  <si>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</si>
  <si>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</si>
  <si>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</si>
  <si>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</si>
  <si>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</si>
  <si>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</si>
  <si>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</si>
  <si>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</si>
  <si>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</si>
  <si>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</si>
  <si>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</si>
  <si>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</si>
  <si>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</si>
  <si>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</si>
  <si>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</si>
  <si>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</si>
  <si>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</si>
  <si>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</si>
  <si>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</si>
  <si>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</si>
  <si>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</si>
  <si>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</si>
  <si>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</si>
  <si>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</si>
  <si>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</si>
  <si>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</si>
  <si>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</si>
  <si>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</si>
  <si>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</si>
  <si>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</si>
  <si>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</si>
  <si>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</si>
  <si>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</si>
  <si>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</si>
  <si>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</si>
  <si>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</si>
  <si>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</si>
  <si>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</si>
  <si>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</si>
  <si>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</si>
  <si>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</si>
  <si>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</si>
  <si>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</si>
  <si>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</si>
  <si>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</si>
  <si>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</si>
  <si>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</si>
  <si>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</si>
  <si>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</si>
  <si>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</si>
  <si>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</si>
  <si>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</si>
  <si>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</si>
  <si>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</si>
  <si>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</si>
  <si>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</si>
  <si>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</si>
  <si>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</si>
  <si>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</si>
  <si>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</si>
  <si>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</si>
  <si>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</si>
  <si>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</si>
  <si>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</si>
  <si>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</si>
  <si>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</si>
  <si>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</si>
  <si>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</si>
  <si>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</si>
  <si>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</si>
  <si>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</si>
  <si>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</si>
  <si>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</si>
  <si>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</si>
  <si>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</si>
  <si>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</si>
  <si>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</si>
  <si>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</si>
  <si>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</si>
  <si>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</si>
  <si>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</si>
  <si>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</si>
  <si>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</si>
  <si>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</si>
  <si>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</si>
  <si>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</si>
  <si>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</si>
  <si>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</si>
  <si>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</si>
  <si>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</si>
  <si>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</si>
  <si>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</si>
  <si>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</si>
  <si>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</si>
  <si>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</si>
  <si>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</si>
  <si>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</si>
  <si>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</si>
  <si>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</si>
  <si>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</si>
  <si>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</si>
  <si>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</si>
  <si>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</si>
  <si>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</si>
  <si>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</si>
  <si>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</si>
  <si>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</si>
  <si>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</si>
  <si>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</si>
  <si>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</si>
  <si>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</si>
  <si>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</si>
  <si>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</si>
  <si>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</si>
  <si>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</si>
  <si>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</si>
  <si>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</si>
  <si>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</si>
  <si>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</si>
  <si>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</si>
  <si>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</si>
  <si>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</si>
  <si>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</si>
  <si>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</si>
  <si>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</si>
  <si>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</si>
  <si>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</si>
  <si>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</si>
  <si>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</si>
  <si>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</si>
  <si>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</si>
  <si>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</si>
  <si>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</si>
  <si>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</si>
  <si>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</si>
  <si>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</si>
  <si>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</si>
  <si>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</si>
  <si>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</si>
  <si>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</si>
  <si>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</si>
  <si>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</si>
  <si>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</si>
  <si>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</si>
  <si>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</si>
  <si>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</si>
  <si>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</si>
  <si>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</si>
  <si>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</si>
  <si>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</si>
  <si>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</si>
  <si>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</si>
  <si>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</si>
  <si>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</si>
  <si>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</si>
  <si>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</si>
  <si>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</si>
  <si>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</si>
  <si>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</si>
  <si>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</si>
  <si>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</si>
  <si>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</si>
  <si>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</si>
  <si>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</si>
  <si>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</si>
  <si>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</si>
  <si>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</si>
  <si>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</si>
  <si>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</si>
  <si>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</si>
  <si>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</si>
  <si>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</si>
  <si>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</si>
  <si>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</si>
  <si>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</si>
  <si>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</si>
  <si>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</si>
  <si>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</si>
  <si>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</si>
  <si>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</si>
  <si>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</si>
  <si>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</si>
  <si>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</si>
  <si>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</si>
  <si>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</si>
  <si>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</si>
  <si>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</si>
  <si>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</si>
  <si>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</si>
  <si>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</si>
  <si>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</si>
  <si>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</si>
  <si>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</si>
  <si>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</si>
  <si>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</si>
  <si>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</si>
  <si>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</si>
  <si>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</si>
  <si>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</si>
  <si>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</si>
  <si>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</si>
  <si>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</si>
  <si>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</si>
  <si>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</si>
  <si>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</si>
  <si>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</si>
  <si>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</si>
  <si>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</si>
  <si>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</si>
  <si>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</si>
  <si>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</si>
  <si>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</si>
  <si>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</si>
  <si>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</si>
  <si>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</si>
  <si>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</si>
  <si>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</si>
  <si>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</si>
  <si>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</si>
  <si>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</si>
  <si>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</si>
  <si>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</si>
  <si>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</si>
  <si>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</si>
  <si>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</si>
  <si>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</si>
  <si>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</si>
  <si>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</si>
  <si>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</si>
  <si>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</si>
  <si>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</si>
  <si>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</si>
  <si>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</si>
  <si>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</si>
  <si>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</si>
  <si>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</si>
  <si>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</si>
  <si>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</si>
  <si>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</si>
  <si>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</si>
  <si>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</si>
  <si>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</si>
  <si>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</si>
  <si>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</si>
  <si>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</si>
  <si>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</si>
  <si>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</si>
  <si>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</si>
  <si>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</si>
  <si>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</si>
  <si>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</si>
  <si>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</si>
  <si>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</si>
  <si>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</si>
  <si>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</si>
  <si>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</si>
  <si>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</si>
  <si>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</si>
  <si>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</si>
  <si>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</si>
  <si>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</si>
  <si>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</si>
  <si>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</si>
  <si>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</si>
  <si>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</si>
  <si>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</si>
  <si>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</si>
  <si>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</si>
  <si>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</si>
  <si>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</si>
  <si>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</si>
  <si>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</si>
  <si>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</si>
  <si>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</si>
  <si>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</si>
  <si>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</si>
  <si>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</si>
  <si>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</si>
  <si>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</si>
  <si>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</si>
  <si>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</si>
  <si>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</si>
  <si>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</si>
  <si>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</si>
  <si>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</si>
  <si>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</si>
  <si>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</si>
  <si>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</si>
  <si>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</si>
  <si>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</si>
  <si>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</si>
  <si>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</si>
  <si>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</si>
  <si>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</si>
  <si>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</si>
  <si>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</si>
  <si>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</si>
  <si>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</si>
  <si>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</si>
  <si>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</si>
  <si>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</si>
  <si>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</si>
  <si>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</si>
  <si>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</si>
  <si>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</si>
  <si>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</si>
  <si>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</si>
  <si>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</si>
  <si>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</si>
  <si>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</si>
  <si>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</si>
  <si>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</si>
  <si>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</si>
  <si>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</si>
  <si>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</si>
  <si>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</si>
  <si>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</si>
  <si>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</si>
  <si>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</si>
  <si>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</si>
  <si>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</si>
  <si>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</si>
  <si>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</si>
  <si>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</si>
  <si>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</si>
  <si>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</si>
  <si>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</si>
  <si>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</si>
  <si>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</si>
  <si>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</si>
  <si>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</si>
  <si>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</si>
  <si>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</si>
  <si>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</si>
  <si>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</si>
  <si>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</si>
  <si>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</si>
  <si>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</si>
  <si>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</si>
  <si>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</si>
  <si>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</si>
  <si>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</si>
  <si>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</si>
  <si>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</si>
  <si>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</si>
  <si>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</si>
  <si>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</si>
  <si>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</si>
  <si>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</si>
  <si>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</si>
  <si>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</si>
  <si>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</si>
  <si>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</si>
  <si>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</si>
  <si>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</si>
  <si>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</si>
  <si>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</si>
  <si>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</si>
  <si>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</si>
  <si>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</si>
  <si>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</si>
  <si>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</si>
  <si>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</si>
  <si>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</si>
  <si>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</si>
  <si>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</si>
  <si>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</si>
  <si>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</si>
  <si>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</si>
  <si>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</si>
  <si>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</si>
  <si>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</si>
  <si>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</si>
  <si>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</si>
  <si>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</si>
  <si>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</si>
  <si>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</si>
  <si>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</si>
  <si>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</si>
  <si>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</si>
  <si>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</si>
  <si>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</si>
  <si>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</si>
  <si>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</si>
  <si>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</si>
  <si>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</si>
  <si>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</si>
  <si>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</si>
  <si>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</si>
  <si>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</si>
  <si>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</si>
  <si>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</si>
  <si>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</si>
  <si>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</si>
  <si>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</si>
  <si>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</si>
  <si>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</si>
  <si>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</si>
  <si>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</si>
  <si>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</si>
  <si>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</si>
  <si>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</si>
  <si>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</si>
  <si>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</si>
  <si>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</si>
  <si>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</si>
  <si>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</si>
  <si>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</si>
  <si>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</si>
  <si>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</si>
  <si>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</si>
  <si>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</si>
  <si>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</si>
  <si>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</si>
  <si>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</si>
  <si>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</si>
  <si>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</si>
  <si>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</si>
  <si>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</si>
  <si>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</si>
  <si>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</si>
  <si>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</si>
  <si>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</si>
  <si>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</si>
  <si>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</si>
  <si>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</si>
  <si>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</si>
  <si>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</si>
  <si>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</si>
  <si>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</si>
  <si>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</si>
  <si>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</si>
  <si>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</si>
  <si>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</si>
  <si>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</si>
  <si>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</si>
  <si>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</si>
  <si>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</si>
  <si>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</si>
  <si>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</si>
  <si>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</si>
  <si>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</si>
  <si>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</si>
  <si>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</si>
  <si>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</si>
  <si>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</si>
  <si>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</si>
  <si>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</si>
  <si>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</si>
  <si>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</si>
  <si>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</si>
  <si>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</si>
  <si>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</si>
  <si>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</si>
  <si>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</si>
  <si>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</si>
  <si>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</si>
  <si>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</si>
  <si>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</si>
  <si>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</si>
  <si>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</si>
  <si>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</si>
  <si>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</si>
  <si>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</si>
  <si>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</si>
  <si>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</si>
  <si>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</si>
  <si>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</si>
  <si>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</si>
  <si>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</si>
  <si>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</si>
  <si>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</si>
  <si>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</si>
  <si>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</si>
  <si>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</si>
  <si>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</si>
  <si>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</si>
  <si>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</si>
  <si>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</si>
  <si>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</si>
  <si>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</si>
  <si>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</si>
  <si>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</si>
  <si>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</si>
  <si>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</si>
  <si>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</si>
  <si>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</si>
  <si>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</si>
  <si>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</si>
  <si>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</si>
  <si>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</si>
  <si>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</si>
  <si>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</si>
  <si>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</si>
  <si>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</si>
  <si>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</si>
  <si>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</si>
  <si>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</si>
  <si>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</si>
  <si>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</si>
  <si>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</si>
  <si>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</si>
  <si>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</si>
  <si>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</si>
  <si>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</si>
  <si>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</si>
  <si>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</si>
  <si>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</si>
  <si>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</si>
  <si>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</si>
  <si>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</si>
  <si>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</si>
  <si>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</si>
  <si>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</si>
  <si>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</si>
  <si>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</si>
  <si>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</si>
  <si>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</si>
  <si>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</si>
  <si>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</si>
  <si>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</si>
  <si>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</si>
  <si>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</si>
  <si>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</si>
  <si>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</si>
  <si>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</si>
  <si>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</si>
  <si>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</si>
  <si>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</si>
  <si>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</si>
  <si>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</si>
  <si>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</si>
  <si>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</si>
  <si>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</si>
  <si>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</si>
  <si>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</si>
  <si>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</si>
  <si>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</si>
  <si>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</si>
  <si>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</si>
  <si>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</si>
  <si>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</si>
  <si>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</si>
  <si>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</si>
  <si>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</si>
  <si>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</si>
  <si>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</si>
  <si>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</si>
  <si>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</si>
  <si>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</si>
  <si>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</si>
  <si>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</si>
  <si>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</si>
  <si>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</si>
  <si>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</si>
  <si>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</si>
  <si>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</si>
  <si>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</si>
  <si>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</si>
  <si>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</si>
  <si>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</si>
  <si>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</si>
  <si>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</si>
  <si>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</si>
  <si>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</si>
  <si>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</si>
  <si>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</si>
  <si>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</si>
  <si>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</si>
  <si>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</si>
  <si>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</si>
  <si>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</si>
  <si>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</si>
  <si>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</si>
  <si>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</si>
  <si>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</si>
  <si>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</si>
  <si>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</si>
  <si>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</si>
  <si>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</si>
  <si>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</si>
  <si>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</si>
  <si>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</si>
  <si>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</si>
  <si>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</si>
  <si>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</si>
  <si>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</si>
  <si>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</si>
  <si>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</si>
  <si>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</si>
  <si>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</si>
  <si>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</si>
  <si>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</si>
  <si>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</si>
  <si>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</si>
  <si>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</si>
  <si>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</si>
  <si>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</si>
  <si>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</si>
  <si>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</si>
  <si>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</si>
  <si>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</si>
  <si>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</si>
  <si>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</si>
  <si>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</si>
  <si>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</si>
  <si>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</si>
  <si>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</si>
  <si>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</si>
  <si>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</si>
  <si>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</si>
  <si>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</si>
  <si>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</si>
  <si>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</si>
  <si>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</si>
  <si>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</si>
  <si>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</si>
  <si>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</si>
  <si>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</si>
  <si>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</si>
  <si>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</si>
  <si>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</si>
  <si>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</si>
  <si>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</si>
  <si>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</si>
  <si>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</si>
  <si>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</si>
  <si>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</si>
  <si>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</si>
  <si>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</si>
  <si>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</si>
  <si>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</si>
  <si>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</si>
  <si>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</si>
  <si>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</si>
  <si>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</si>
  <si>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</si>
  <si>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</si>
  <si>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</si>
  <si>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</si>
  <si>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</si>
  <si>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</si>
  <si>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</si>
  <si>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</si>
  <si>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</si>
  <si>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</si>
  <si>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</si>
  <si>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</si>
  <si>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</si>
  <si>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</si>
  <si>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</si>
  <si>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</si>
  <si>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</si>
  <si>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</si>
  <si>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</si>
  <si>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</si>
  <si>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</si>
  <si>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</si>
  <si>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</si>
  <si>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</si>
  <si>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</si>
  <si>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</si>
  <si>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</si>
  <si>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</si>
  <si>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</si>
  <si>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</si>
  <si>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</si>
  <si>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</si>
  <si>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</si>
  <si>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</si>
  <si>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</si>
  <si>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</si>
  <si>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</si>
  <si>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</si>
  <si>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</si>
  <si>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</si>
  <si>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</si>
  <si>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</si>
  <si>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</si>
  <si>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</si>
  <si>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</si>
  <si>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</si>
  <si>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</si>
  <si>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</si>
  <si>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</si>
  <si>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</si>
  <si>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</si>
  <si>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</si>
  <si>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</si>
  <si>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</si>
  <si>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</si>
  <si>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</si>
  <si>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</si>
  <si>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</si>
  <si>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</si>
  <si>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</si>
  <si>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</si>
  <si>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</si>
  <si>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</si>
  <si>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</si>
  <si>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</si>
  <si>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</si>
  <si>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</si>
  <si>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</si>
  <si>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</si>
  <si>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</si>
  <si>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</si>
  <si>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</si>
  <si>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</si>
  <si>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</si>
  <si>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</si>
  <si>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</si>
  <si>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</si>
  <si>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</si>
  <si>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</si>
  <si>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</si>
  <si>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</si>
  <si>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</si>
  <si>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</si>
  <si>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</si>
  <si>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</si>
  <si>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</si>
  <si>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</si>
  <si>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</si>
  <si>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</si>
  <si>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</si>
  <si>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</si>
  <si>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</si>
  <si>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</si>
  <si>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</si>
  <si>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</si>
  <si>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</si>
  <si>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</si>
  <si>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</si>
  <si>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</si>
  <si>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</si>
  <si>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</si>
  <si>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</si>
  <si>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</si>
  <si>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</si>
  <si>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</si>
  <si>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</si>
  <si>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</si>
  <si>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</si>
  <si>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</si>
  <si>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</si>
  <si>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</si>
  <si>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</si>
  <si>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</si>
  <si>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</si>
  <si>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</si>
  <si>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</si>
  <si>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</si>
  <si>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</si>
  <si>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</si>
  <si>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</si>
  <si>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</si>
  <si>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</si>
  <si>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</si>
  <si>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</si>
  <si>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</si>
  <si>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</si>
  <si>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</si>
  <si>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</si>
  <si>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</si>
  <si>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</si>
  <si>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</si>
  <si>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</si>
  <si>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</si>
  <si>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</si>
  <si>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</si>
  <si>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</si>
  <si>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</si>
  <si>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</si>
  <si>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</si>
  <si>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</si>
  <si>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</si>
  <si>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</si>
  <si>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</si>
  <si>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</si>
  <si>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</si>
  <si>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</si>
  <si>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</si>
  <si>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</si>
  <si>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</si>
  <si>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</si>
  <si>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</si>
  <si>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</si>
  <si>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</si>
  <si>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</si>
  <si>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</si>
  <si>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</si>
  <si>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</si>
  <si>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</si>
  <si>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</si>
  <si>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</si>
  <si>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</si>
  <si>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</si>
  <si>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</si>
  <si>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</si>
  <si>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</si>
  <si>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</si>
  <si>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</si>
  <si>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</si>
  <si>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</si>
  <si>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</si>
  <si>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</si>
  <si>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</si>
  <si>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</si>
  <si>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</si>
  <si>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</si>
  <si>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</si>
  <si>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</si>
  <si>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</si>
  <si>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</si>
  <si>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</si>
  <si>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</si>
  <si>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</si>
  <si>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</si>
  <si>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</si>
  <si>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</si>
  <si>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</si>
  <si>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</si>
  <si>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</si>
  <si>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</si>
  <si>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</si>
  <si>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</si>
  <si>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</si>
  <si>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</si>
  <si>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</si>
  <si>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</si>
  <si>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</si>
  <si>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</si>
  <si>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</si>
  <si>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</si>
  <si>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</si>
  <si>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</si>
  <si>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</si>
  <si>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</si>
  <si>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</si>
  <si>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</si>
  <si>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</si>
  <si>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</si>
  <si>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</si>
  <si>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</si>
  <si>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</si>
  <si>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</si>
  <si>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</si>
  <si>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</si>
  <si>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</si>
  <si>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</si>
  <si>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</si>
  <si>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</si>
  <si>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</si>
  <si>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</si>
  <si>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</si>
  <si>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</si>
  <si>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</si>
  <si>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</si>
  <si>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</si>
  <si>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</si>
  <si>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</si>
  <si>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</si>
  <si>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</si>
  <si>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</si>
  <si>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</si>
  <si>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</si>
  <si>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</si>
  <si>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</si>
  <si>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</si>
  <si>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</si>
  <si>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</si>
  <si>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</si>
  <si>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</si>
  <si>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</si>
  <si>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</si>
  <si>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</si>
  <si>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</si>
  <si>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</si>
  <si>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</si>
  <si>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</si>
  <si>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</si>
  <si>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</si>
  <si>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</si>
  <si>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</si>
  <si>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</si>
  <si>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</si>
  <si>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</si>
  <si>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</si>
  <si>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</si>
  <si>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</si>
  <si>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</si>
  <si>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</si>
  <si>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</si>
  <si>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</si>
  <si>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</si>
  <si>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</si>
  <si>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</si>
  <si>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</si>
  <si>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</si>
  <si>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</si>
  <si>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</si>
  <si>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</si>
  <si>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</si>
  <si>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</si>
  <si>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</si>
  <si>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</si>
  <si>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</si>
  <si>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</si>
  <si>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</si>
  <si>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</si>
  <si>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</si>
  <si>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</si>
  <si>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</si>
  <si>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</si>
  <si>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</si>
  <si>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</si>
  <si>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</si>
  <si>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</si>
  <si>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</si>
  <si>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</si>
  <si>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</si>
  <si>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</si>
  <si>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</si>
  <si>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</si>
  <si>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</si>
  <si>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</si>
  <si>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</si>
  <si>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</si>
  <si>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</si>
  <si>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</si>
  <si>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</si>
  <si>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</si>
  <si>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</si>
  <si>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</si>
  <si>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</si>
  <si>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</si>
  <si>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</si>
  <si>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</si>
  <si>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</si>
  <si>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</si>
  <si>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</si>
  <si>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</si>
  <si>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</si>
  <si>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</si>
  <si>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</si>
  <si>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</si>
  <si>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</si>
  <si>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</si>
  <si>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</si>
  <si>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</si>
  <si>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</si>
  <si>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</si>
  <si>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</si>
  <si>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</si>
  <si>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</si>
  <si>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</si>
  <si>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</si>
  <si>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</si>
  <si>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</si>
  <si>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</si>
  <si>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</si>
  <si>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</si>
  <si>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</si>
  <si>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</si>
  <si>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</si>
  <si>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</si>
  <si>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</si>
  <si>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</si>
  <si>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</si>
  <si>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</si>
  <si>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</si>
  <si>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</si>
  <si>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</si>
  <si>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</si>
  <si>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</si>
  <si>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</si>
  <si>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</si>
  <si>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</si>
  <si>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</si>
  <si>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</si>
  <si>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</si>
  <si>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</si>
  <si>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</si>
  <si>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</si>
  <si>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</si>
  <si>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</si>
  <si>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</si>
  <si>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</si>
  <si>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</si>
  <si>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</si>
  <si>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</si>
  <si>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</si>
  <si>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</si>
  <si>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</si>
  <si>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</si>
  <si>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</si>
  <si>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</si>
  <si>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</si>
  <si>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</si>
  <si>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</si>
  <si>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</si>
  <si>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</si>
  <si>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</si>
  <si>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</si>
  <si>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</si>
  <si>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</si>
  <si>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</si>
  <si>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</si>
  <si>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</si>
  <si>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</si>
  <si>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</si>
  <si>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</si>
  <si>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</si>
  <si>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</si>
  <si>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</si>
  <si>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</si>
  <si>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</si>
  <si>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</si>
  <si>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</si>
  <si>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</si>
  <si>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</si>
  <si>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</si>
  <si>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</si>
  <si>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</si>
  <si>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</si>
  <si>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</si>
  <si>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</si>
  <si>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</si>
  <si>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</si>
  <si>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</si>
  <si>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</si>
  <si>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</si>
  <si>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</si>
  <si>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</si>
  <si>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</si>
  <si>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</si>
  <si>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</si>
  <si>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</si>
  <si>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</si>
  <si>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</si>
  <si>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</si>
  <si>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</si>
  <si>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</si>
  <si>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</si>
  <si>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</si>
  <si>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</si>
  <si>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</si>
  <si>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</si>
  <si>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</si>
  <si>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</si>
  <si>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</si>
  <si>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</si>
  <si>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</si>
  <si>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</si>
  <si>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</si>
  <si>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</si>
  <si>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</si>
  <si>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</si>
  <si>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</si>
  <si>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</si>
  <si>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</si>
  <si>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</si>
  <si>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</si>
  <si>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</si>
  <si>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</si>
  <si>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</si>
  <si>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</si>
  <si>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</si>
  <si>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</si>
  <si>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</si>
  <si>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</si>
  <si>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</si>
  <si>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</si>
  <si>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</si>
  <si>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</si>
  <si>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</si>
  <si>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</si>
  <si>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</si>
  <si>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</si>
  <si>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</si>
  <si>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</si>
  <si>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</si>
  <si>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</si>
  <si>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</si>
  <si>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</si>
  <si>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</si>
  <si>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</si>
  <si>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</si>
  <si>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</si>
  <si>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</si>
  <si>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</si>
  <si>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</si>
  <si>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</si>
  <si>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</si>
  <si>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</si>
  <si>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</si>
  <si>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</si>
  <si>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</si>
  <si>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</si>
  <si>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</si>
  <si>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</si>
  <si>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</si>
  <si>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</si>
  <si>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</si>
  <si>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</si>
  <si>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</si>
  <si>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</si>
  <si>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</si>
  <si>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</si>
  <si>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</si>
  <si>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</si>
  <si>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</si>
  <si>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</si>
  <si>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</si>
  <si>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</si>
  <si>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</si>
  <si>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</si>
  <si>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</si>
  <si>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</si>
  <si>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</si>
  <si>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</si>
  <si>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</si>
  <si>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</si>
  <si>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</si>
  <si>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</si>
  <si>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</si>
  <si>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</si>
  <si>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</si>
  <si>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</si>
  <si>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</si>
  <si>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</si>
  <si>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</si>
  <si>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</si>
  <si>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</si>
  <si>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</si>
  <si>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</si>
  <si>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</si>
  <si>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</si>
  <si>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</si>
  <si>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</si>
  <si>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</si>
  <si>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</si>
  <si>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</si>
  <si>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</si>
  <si>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</si>
  <si>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</si>
  <si>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</si>
  <si>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</si>
  <si>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</si>
  <si>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</si>
  <si>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</si>
  <si>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</si>
  <si>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</si>
  <si>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</si>
  <si>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</si>
  <si>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</si>
  <si>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</si>
  <si>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</si>
  <si>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</si>
  <si>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</si>
  <si>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</si>
  <si>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</si>
  <si>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</si>
  <si>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</si>
  <si>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</si>
  <si>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</si>
  <si>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</si>
  <si>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</si>
  <si>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</si>
  <si>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</si>
  <si>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</si>
  <si>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</si>
  <si>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</si>
  <si>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</si>
  <si>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</si>
  <si>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</si>
  <si>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</si>
  <si>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</si>
  <si>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</si>
  <si>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</si>
  <si>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</si>
  <si>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</si>
  <si>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</si>
  <si>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</si>
  <si>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</si>
  <si>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</si>
  <si>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</si>
  <si>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</si>
  <si>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</si>
  <si>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</si>
  <si>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</si>
  <si>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</si>
  <si>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</si>
  <si>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</si>
  <si>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</si>
  <si>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</si>
  <si>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</si>
  <si>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</si>
  <si>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</si>
  <si>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</si>
  <si>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</si>
  <si>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</si>
  <si>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</si>
  <si>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</si>
  <si>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</si>
  <si>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</si>
  <si>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</si>
  <si>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</si>
  <si>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</si>
  <si>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</si>
  <si>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</si>
  <si>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</si>
  <si>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</si>
  <si>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</si>
  <si>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</si>
  <si>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</si>
  <si>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</si>
  <si>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</si>
  <si>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</si>
  <si>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</si>
  <si>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</si>
  <si>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</si>
  <si>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</si>
  <si>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</si>
  <si>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</si>
  <si>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</si>
  <si>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</si>
  <si>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</si>
  <si>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</si>
  <si>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</si>
  <si>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</si>
  <si>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</si>
  <si>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</si>
  <si>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</si>
  <si>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</si>
  <si>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</si>
  <si>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</si>
  <si>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</si>
  <si>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</si>
  <si>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</si>
  <si>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</si>
  <si>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</si>
  <si>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</si>
  <si>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</si>
  <si>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</si>
  <si>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</si>
  <si>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</si>
  <si>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</si>
  <si>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</si>
  <si>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</si>
  <si>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</si>
  <si>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</si>
  <si>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</si>
  <si>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</si>
  <si>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</si>
  <si>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</si>
  <si>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</si>
  <si>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</si>
  <si>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</si>
  <si>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</si>
  <si>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</si>
  <si>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</si>
  <si>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</si>
  <si>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</si>
  <si>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</si>
  <si>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</si>
  <si>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</si>
  <si>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</si>
  <si>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</si>
  <si>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</si>
  <si>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</si>
  <si>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</si>
  <si>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</si>
  <si>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</si>
  <si>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</si>
  <si>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</si>
  <si>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</si>
  <si>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</si>
  <si>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</si>
  <si>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</si>
  <si>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</si>
  <si>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</si>
  <si>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</si>
  <si>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</si>
  <si>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</si>
  <si>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</si>
  <si>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</si>
  <si>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</si>
  <si>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</si>
  <si>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</si>
  <si>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</si>
  <si>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</si>
  <si>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</si>
  <si>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</si>
  <si>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</si>
  <si>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</si>
  <si>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</si>
  <si>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</si>
  <si>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</si>
  <si>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</si>
  <si>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</si>
  <si>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</si>
  <si>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</si>
  <si>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</si>
  <si>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</si>
  <si>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</si>
  <si>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</si>
  <si>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</si>
  <si>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</si>
  <si>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</si>
  <si>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</si>
  <si>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</si>
  <si>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</si>
  <si>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</si>
  <si>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</si>
  <si>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</si>
  <si>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</si>
  <si>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</si>
  <si>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</si>
  <si>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</si>
  <si>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</si>
  <si>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</si>
  <si>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</si>
  <si>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</si>
  <si>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</si>
  <si>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</si>
  <si>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</si>
  <si>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</si>
  <si>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</si>
  <si>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</si>
  <si>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</si>
  <si>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</si>
  <si>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</si>
  <si>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</si>
  <si>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</si>
  <si>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</si>
  <si>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</si>
  <si>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</si>
  <si>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</si>
  <si>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</si>
  <si>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</si>
  <si>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</si>
  <si>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</si>
  <si>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</si>
  <si>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</si>
  <si>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</si>
  <si>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</si>
  <si>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</si>
  <si>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</si>
  <si>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</si>
  <si>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</si>
  <si>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</si>
  <si>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</si>
  <si>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</si>
  <si>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</si>
  <si>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</si>
  <si>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</si>
  <si>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</si>
  <si>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</si>
  <si>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</si>
  <si>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</si>
  <si>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</si>
  <si>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</si>
  <si>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</si>
  <si>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</si>
  <si>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</si>
  <si>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</si>
  <si>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</si>
  <si>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</si>
  <si>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</si>
  <si>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</si>
  <si>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</si>
  <si>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</si>
  <si>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</si>
  <si>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</si>
  <si>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</si>
  <si>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</si>
  <si>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</si>
  <si>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</si>
  <si>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</si>
  <si>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</si>
  <si>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</si>
  <si>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</si>
  <si>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</si>
  <si>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</si>
  <si>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</si>
  <si>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</si>
  <si>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</si>
  <si>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</si>
  <si>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</si>
  <si>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</si>
  <si>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</si>
  <si>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</si>
  <si>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</si>
  <si>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</si>
  <si>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</si>
  <si>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</si>
  <si>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</si>
  <si>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</si>
  <si>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</si>
  <si>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</si>
  <si>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</si>
  <si>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</si>
  <si>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</si>
  <si>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</si>
  <si>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</si>
  <si>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</si>
  <si>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</si>
  <si>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</si>
  <si>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</si>
  <si>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</si>
  <si>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</si>
  <si>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</si>
  <si>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</si>
  <si>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</si>
  <si>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</si>
  <si>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</si>
  <si>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</si>
  <si>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</si>
  <si>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</si>
  <si>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</si>
  <si>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</si>
  <si>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</si>
  <si>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</si>
  <si>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</si>
  <si>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</si>
  <si>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</si>
  <si>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</si>
  <si>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</si>
  <si>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</si>
  <si>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</si>
  <si>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</si>
  <si>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</si>
  <si>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</si>
  <si>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</si>
  <si>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</si>
  <si>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</si>
  <si>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</si>
  <si>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</si>
  <si>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</si>
  <si>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</si>
  <si>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</si>
  <si>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</si>
  <si>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</si>
  <si>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</si>
  <si>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</si>
  <si>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</si>
  <si>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</si>
  <si>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</si>
  <si>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</si>
  <si>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</si>
  <si>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</si>
  <si>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</si>
  <si>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</si>
  <si>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</si>
  <si>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</si>
  <si>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</si>
  <si>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</si>
  <si>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</si>
  <si>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</si>
  <si>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</si>
  <si>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</si>
  <si>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</si>
  <si>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</si>
  <si>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</si>
  <si>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</si>
  <si>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</si>
  <si>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</si>
  <si>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</si>
  <si>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</si>
  <si>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</si>
  <si>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</si>
  <si>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</si>
  <si>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</si>
  <si>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</si>
  <si>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</si>
  <si>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</si>
  <si>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</si>
  <si>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</si>
  <si>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</si>
  <si>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</si>
  <si>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</si>
  <si>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</si>
  <si>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</si>
  <si>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</si>
  <si>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</si>
  <si>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</si>
  <si>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</si>
  <si>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</si>
  <si>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</si>
  <si>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</si>
  <si>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</si>
  <si>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</si>
  <si>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</si>
  <si>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</si>
  <si>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</si>
  <si>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</si>
  <si>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</si>
  <si>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</si>
  <si>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</si>
  <si>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</si>
  <si>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</si>
  <si>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</si>
  <si>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</si>
  <si>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</si>
  <si>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</si>
  <si>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</si>
  <si>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</si>
  <si>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</si>
  <si>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</si>
  <si>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</si>
  <si>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</si>
  <si>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</si>
  <si>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</si>
  <si>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</si>
  <si>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</si>
  <si>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</si>
  <si>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</si>
  <si>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</si>
  <si>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</si>
  <si>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</si>
  <si>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</si>
  <si>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</si>
  <si>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</si>
  <si>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</si>
  <si>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</si>
  <si>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</si>
  <si>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</si>
  <si>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</si>
  <si>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</si>
  <si>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</si>
  <si>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</si>
  <si>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</si>
  <si>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</si>
  <si>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</si>
  <si>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</si>
  <si>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</si>
  <si>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</si>
  <si>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</si>
  <si>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</si>
  <si>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</si>
  <si>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</si>
  <si>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</si>
  <si>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</si>
  <si>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</si>
  <si>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</si>
  <si>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</si>
  <si>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</si>
  <si>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</si>
  <si>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</si>
  <si>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</si>
  <si>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</si>
  <si>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</si>
  <si>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</si>
  <si>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</si>
  <si>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</si>
  <si>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</si>
  <si>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</si>
  <si>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</si>
  <si>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</si>
  <si>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</si>
  <si>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</si>
  <si>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</si>
  <si>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</si>
  <si>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</si>
  <si>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</si>
  <si>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</si>
  <si>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</si>
  <si>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</si>
  <si>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</si>
  <si>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</si>
  <si>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</si>
  <si>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</si>
  <si>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</si>
  <si>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</si>
  <si>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</si>
  <si>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</si>
  <si>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</si>
  <si>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</si>
  <si>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</si>
  <si>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</si>
  <si>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</si>
  <si>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</si>
  <si>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</si>
  <si>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</si>
  <si>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</si>
  <si>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</si>
  <si>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</si>
  <si>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</si>
  <si>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</si>
  <si>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</si>
  <si>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</si>
  <si>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</si>
  <si>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</si>
  <si>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</si>
  <si>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</si>
  <si>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</si>
  <si>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</si>
  <si>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</si>
  <si>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</si>
  <si>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</si>
  <si>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</si>
  <si>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</si>
  <si>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</si>
  <si>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</si>
  <si>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</si>
  <si>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</si>
  <si>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</si>
  <si>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</si>
  <si>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</si>
  <si>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</si>
  <si>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</si>
  <si>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</si>
  <si>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</si>
  <si>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</si>
  <si>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</si>
  <si>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</si>
  <si>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</si>
  <si>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</si>
  <si>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</si>
  <si>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</si>
  <si>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</si>
  <si>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</si>
  <si>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</si>
  <si>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</si>
  <si>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</si>
  <si>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</si>
  <si>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</si>
  <si>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</si>
  <si>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</si>
  <si>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</si>
  <si>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</si>
  <si>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</si>
  <si>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</si>
  <si>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</si>
  <si>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</si>
  <si>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</si>
  <si>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</si>
  <si>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</si>
  <si>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</si>
  <si>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</si>
  <si>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</si>
  <si>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</si>
  <si>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</si>
  <si>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</si>
  <si>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</si>
  <si>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</si>
  <si>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</si>
  <si>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</si>
  <si>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</si>
  <si>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</si>
  <si>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</si>
  <si>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</si>
  <si>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</si>
  <si>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</si>
  <si>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</si>
  <si>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</si>
  <si>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</si>
  <si>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</si>
  <si>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</si>
  <si>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</si>
  <si>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</si>
  <si>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</si>
  <si>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</si>
  <si>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</si>
  <si>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</si>
  <si>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</si>
  <si>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</si>
  <si>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</si>
  <si>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</si>
  <si>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</si>
  <si>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</si>
  <si>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</si>
  <si>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</si>
  <si>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</si>
  <si>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</si>
  <si>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</si>
  <si>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</si>
  <si>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</si>
  <si>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</si>
  <si>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</si>
  <si>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</si>
  <si>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</si>
  <si>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</si>
  <si>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</si>
  <si>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</si>
  <si>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</si>
  <si>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</si>
  <si>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</si>
  <si>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</si>
  <si>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</si>
  <si>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</si>
  <si>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</si>
  <si>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</si>
  <si>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</si>
  <si>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</si>
  <si>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</si>
  <si>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</si>
  <si>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</si>
  <si>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</si>
  <si>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</si>
  <si>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</si>
  <si>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</si>
  <si>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</si>
  <si>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</si>
  <si>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</si>
  <si>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</si>
  <si>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</si>
  <si>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</si>
  <si>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</si>
  <si>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</si>
  <si>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</si>
  <si>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</si>
  <si>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</si>
  <si>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</si>
  <si>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</si>
  <si>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</si>
  <si>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</si>
  <si>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</si>
  <si>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</si>
  <si>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</si>
  <si>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</si>
  <si>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</si>
  <si>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</si>
  <si>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</si>
  <si>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</si>
  <si>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</si>
  <si>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</si>
  <si>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</si>
  <si>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</si>
  <si>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</si>
  <si>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</si>
  <si>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</si>
  <si>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</si>
  <si>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</si>
  <si>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</si>
  <si>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</si>
  <si>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</si>
  <si>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</si>
  <si>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</si>
  <si>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</si>
  <si>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</si>
  <si>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</si>
  <si>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</si>
  <si>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</si>
  <si>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</si>
  <si>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</si>
  <si>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</si>
  <si>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</si>
  <si>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</si>
  <si>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</si>
  <si>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</si>
  <si>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</si>
  <si>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</si>
  <si>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</si>
  <si>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</si>
  <si>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</si>
  <si>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</si>
  <si>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</si>
  <si>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</si>
  <si>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</si>
  <si>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</si>
  <si>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</si>
  <si>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</si>
  <si>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</si>
  <si>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</si>
  <si>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</si>
  <si>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</si>
  <si>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</si>
  <si>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</si>
  <si>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</si>
  <si>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</si>
  <si>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</si>
  <si>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</si>
  <si>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</si>
  <si>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</si>
  <si>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</si>
  <si>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</si>
  <si>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</si>
  <si>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</si>
  <si>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</si>
  <si>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</si>
  <si>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</si>
  <si>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</si>
  <si>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</si>
  <si>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</si>
  <si>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</si>
  <si>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</si>
  <si>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</si>
  <si>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</si>
  <si>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</si>
  <si>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</si>
  <si>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</si>
  <si>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</si>
  <si>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</si>
  <si>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</si>
  <si>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</si>
  <si>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</si>
  <si>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</si>
  <si>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</si>
  <si>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</si>
  <si>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</si>
  <si>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</si>
  <si>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</si>
  <si>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</si>
  <si>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</si>
  <si>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</si>
  <si>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</si>
  <si>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</si>
  <si>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</si>
  <si>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</si>
  <si>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</si>
  <si>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</si>
  <si>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</si>
  <si>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</si>
  <si>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</si>
  <si>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</si>
  <si>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</si>
  <si>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</si>
  <si>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</si>
  <si>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</si>
  <si>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</si>
  <si>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</si>
  <si>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</si>
  <si>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</si>
  <si>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</si>
  <si>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</si>
  <si>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</si>
  <si>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</si>
  <si>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</si>
  <si>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</si>
  <si>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</si>
  <si>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</si>
  <si>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</si>
  <si>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</si>
  <si>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</si>
  <si>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</si>
  <si>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</si>
  <si>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</si>
  <si>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</si>
  <si>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</si>
  <si>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</si>
  <si>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</si>
  <si>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</si>
  <si>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</si>
  <si>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</si>
  <si>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</si>
  <si>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</si>
  <si>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</si>
  <si>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</si>
  <si>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</si>
  <si>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</si>
  <si>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</si>
  <si>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</si>
  <si>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</si>
  <si>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</si>
  <si>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</si>
  <si>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</si>
  <si>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</si>
  <si>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</si>
  <si>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</si>
  <si>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</si>
  <si>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</si>
  <si>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</si>
  <si>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</si>
  <si>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</si>
  <si>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</si>
  <si>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</si>
  <si>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</si>
  <si>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</si>
  <si>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</si>
  <si>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</si>
  <si>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</si>
  <si>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</si>
  <si>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</si>
  <si>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</si>
  <si>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</si>
  <si>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</si>
  <si>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</si>
  <si>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</si>
  <si>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</si>
  <si>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</si>
  <si>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</si>
  <si>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</si>
  <si>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</si>
  <si>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</si>
  <si>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</si>
  <si>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</si>
  <si>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</si>
  <si>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</si>
  <si>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</si>
  <si>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</si>
  <si>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</si>
  <si>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</si>
  <si>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</si>
  <si>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</si>
  <si>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</si>
  <si>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</si>
  <si>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</si>
  <si>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</si>
  <si>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</si>
  <si>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</si>
  <si>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</si>
  <si>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</si>
  <si>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</si>
  <si>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</si>
  <si>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</si>
  <si>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</si>
  <si>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</si>
  <si>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</si>
  <si>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</si>
  <si>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</si>
  <si>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</si>
  <si>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</si>
  <si>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</si>
  <si>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</si>
  <si>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</si>
  <si>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</si>
  <si>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</si>
  <si>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</si>
  <si>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</si>
  <si>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</si>
  <si>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</si>
  <si>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</si>
  <si>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</si>
  <si>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</si>
  <si>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</si>
  <si>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</si>
  <si>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</si>
  <si>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</si>
  <si>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</si>
  <si>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</si>
  <si>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</si>
  <si>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</si>
  <si>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</si>
  <si>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</si>
  <si>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</si>
  <si>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</si>
  <si>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</si>
  <si>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</si>
  <si>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</si>
  <si>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</si>
  <si>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</si>
  <si>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</si>
  <si>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</si>
  <si>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</si>
  <si>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</si>
  <si>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</si>
  <si>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</si>
  <si>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</si>
  <si>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</si>
  <si>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</si>
  <si>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</si>
  <si>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</si>
  <si>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</si>
  <si>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</si>
  <si>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</si>
  <si>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</si>
  <si>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</si>
  <si>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</si>
  <si>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</si>
  <si>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</si>
  <si>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</si>
  <si>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</si>
  <si>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</si>
  <si>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</si>
  <si>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</si>
  <si>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</si>
  <si>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</si>
  <si>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</si>
  <si>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</si>
  <si>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</si>
  <si>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</si>
  <si>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</si>
  <si>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</si>
  <si>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</si>
  <si>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</si>
  <si>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</si>
  <si>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</si>
  <si>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</si>
  <si>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</si>
  <si>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</si>
  <si>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</si>
  <si>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</si>
  <si>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</si>
  <si>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</si>
  <si>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</si>
  <si>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</si>
  <si>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</si>
  <si>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</si>
  <si>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</si>
  <si>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</si>
  <si>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</si>
  <si>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</si>
  <si>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</si>
  <si>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</si>
  <si>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</si>
  <si>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</si>
  <si>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</si>
  <si>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</si>
  <si>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</si>
  <si>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</si>
  <si>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</si>
  <si>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</si>
  <si>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</si>
  <si>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</si>
  <si>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</si>
  <si>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</si>
  <si>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</si>
  <si>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</si>
  <si>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</si>
  <si>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</si>
  <si>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</si>
  <si>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</si>
  <si>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</si>
  <si>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</si>
  <si>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</si>
  <si>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</si>
  <si>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</si>
  <si>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</si>
  <si>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</si>
  <si>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</si>
  <si>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</si>
  <si>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</si>
  <si>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</si>
  <si>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</si>
  <si>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</si>
  <si>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</si>
  <si>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</si>
  <si>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</si>
  <si>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</si>
  <si>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</si>
  <si>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</si>
  <si>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</si>
  <si>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</si>
  <si>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</si>
  <si>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</si>
  <si>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</si>
  <si>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</si>
  <si>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</si>
  <si>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</si>
  <si>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</si>
  <si>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</si>
  <si>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</si>
  <si>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</si>
  <si>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</si>
  <si>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</si>
  <si>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</si>
  <si>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</si>
  <si>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</si>
  <si>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</si>
  <si>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</si>
  <si>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</si>
  <si>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</si>
  <si>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</si>
  <si>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</si>
  <si>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</si>
  <si>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</si>
  <si>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</si>
  <si>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</si>
  <si>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</si>
  <si>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</si>
  <si>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</si>
  <si>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</si>
  <si>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</si>
  <si>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</si>
  <si>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</si>
  <si>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</si>
  <si>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</si>
  <si>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</si>
  <si>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</si>
  <si>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</si>
  <si>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</si>
  <si>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</si>
  <si>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</si>
  <si>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</si>
  <si>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</si>
  <si>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</si>
  <si>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</si>
  <si>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</si>
  <si>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</si>
  <si>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</si>
  <si>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</si>
  <si>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</si>
  <si>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</si>
  <si>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</si>
  <si>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</si>
  <si>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</si>
  <si>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</si>
  <si>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</si>
  <si>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</si>
  <si>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</si>
  <si>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</si>
  <si>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</si>
  <si>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</si>
  <si>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</si>
  <si>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</si>
  <si>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</si>
  <si>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</si>
  <si>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</si>
  <si>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</si>
  <si>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</si>
  <si>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</si>
  <si>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</si>
  <si>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</si>
  <si>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</si>
  <si>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</si>
  <si>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</si>
  <si>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</si>
  <si>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</si>
  <si>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</si>
  <si>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</si>
  <si>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</si>
  <si>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</si>
  <si>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</si>
  <si>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</si>
  <si>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</si>
  <si>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</si>
  <si>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</si>
  <si>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</si>
  <si>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</si>
  <si>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</si>
  <si>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</si>
  <si>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</si>
  <si>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</si>
  <si>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</si>
  <si>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</si>
  <si>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</si>
  <si>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</si>
  <si>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</si>
  <si>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</si>
  <si>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</si>
  <si>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</si>
  <si>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</si>
  <si>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</si>
  <si>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</si>
  <si>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</si>
  <si>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</si>
  <si>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</si>
  <si>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</si>
  <si>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</si>
  <si>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</si>
  <si>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</si>
  <si>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</si>
  <si>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</si>
  <si>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</si>
  <si>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</si>
  <si>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</si>
  <si>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</si>
  <si>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</si>
  <si>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</si>
  <si>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</si>
  <si>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</si>
  <si>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</si>
  <si>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</si>
  <si>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</si>
  <si>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</si>
  <si>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</si>
  <si>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</si>
  <si>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</si>
  <si>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</si>
  <si>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</si>
  <si>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</si>
  <si>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</si>
  <si>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</si>
  <si>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</si>
  <si>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</si>
  <si>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</si>
  <si>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</si>
  <si>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</si>
  <si>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</si>
  <si>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</si>
  <si>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</si>
  <si>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</si>
  <si>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</si>
  <si>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</si>
  <si>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</si>
  <si>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</si>
  <si>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</si>
  <si>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</si>
  <si>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</si>
  <si>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</si>
  <si>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</si>
  <si>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</si>
  <si>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</si>
  <si>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</si>
  <si>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</si>
  <si>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</si>
  <si>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</si>
  <si>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</si>
  <si>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</si>
  <si>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</si>
  <si>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</si>
  <si>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</si>
  <si>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</si>
  <si>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</si>
  <si>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</si>
  <si>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</si>
  <si>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</si>
  <si>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</si>
  <si>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</si>
  <si>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</si>
  <si>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</si>
  <si>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</si>
  <si>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</si>
  <si>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</si>
  <si>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</si>
  <si>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</si>
  <si>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</si>
  <si>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</si>
  <si>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</si>
  <si>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</si>
  <si>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</si>
  <si>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</si>
  <si>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</si>
  <si>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</si>
  <si>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</si>
  <si>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</si>
  <si>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</si>
  <si>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</si>
  <si>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</si>
  <si>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</si>
  <si>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</si>
  <si>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</si>
  <si>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</si>
  <si>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</si>
  <si>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</si>
  <si>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</si>
  <si>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</si>
  <si>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</si>
  <si>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</si>
  <si>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</si>
  <si>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</si>
  <si>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</si>
  <si>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</si>
  <si>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</si>
  <si>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</si>
  <si>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</si>
  <si>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</si>
  <si>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</si>
  <si>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</si>
  <si>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</si>
  <si>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</si>
  <si>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</si>
  <si>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</si>
  <si>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</si>
  <si>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</si>
  <si>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</si>
  <si>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</si>
  <si>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</si>
  <si>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</si>
  <si>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</si>
  <si>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</si>
  <si>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</si>
  <si>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</si>
  <si>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</si>
  <si>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</si>
  <si>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</si>
  <si>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</si>
  <si>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</si>
  <si>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</si>
  <si>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</si>
  <si>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</si>
  <si>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</si>
  <si>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</si>
  <si>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</si>
  <si>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</si>
  <si>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</si>
  <si>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</si>
  <si>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</si>
  <si>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</si>
  <si>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</si>
  <si>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</si>
  <si>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</si>
  <si>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</si>
  <si>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</si>
  <si>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</si>
  <si>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</si>
  <si>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</si>
  <si>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</si>
  <si>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</si>
  <si>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</si>
  <si>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</si>
  <si>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</si>
  <si>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</si>
  <si>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</si>
  <si>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</si>
  <si>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</si>
  <si>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</si>
  <si>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</si>
  <si>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</si>
  <si>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</si>
  <si>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</si>
  <si>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</si>
  <si>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</si>
  <si>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</si>
  <si>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</si>
  <si>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</si>
  <si>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</si>
  <si>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</si>
  <si>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</si>
  <si>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</si>
  <si>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</si>
  <si>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</si>
  <si>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</si>
  <si>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</si>
  <si>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</si>
  <si>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</si>
  <si>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</si>
  <si>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</si>
  <si>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</si>
  <si>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</si>
  <si>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</si>
  <si>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</si>
  <si>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</si>
  <si>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</si>
  <si>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</si>
  <si>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</si>
  <si>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</si>
  <si>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</si>
  <si>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</si>
  <si>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</si>
  <si>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</si>
  <si>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</si>
  <si>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</si>
  <si>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</si>
  <si>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</si>
  <si>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</si>
  <si>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</si>
  <si>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</si>
  <si>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</si>
  <si>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</si>
  <si>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</si>
  <si>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</si>
  <si>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</si>
  <si>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</si>
  <si>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</si>
  <si>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</si>
  <si>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</si>
  <si>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</si>
  <si>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</si>
  <si>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</si>
  <si>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</si>
  <si>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</si>
  <si>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</si>
  <si>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</si>
  <si>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</si>
  <si>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</si>
  <si>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</si>
  <si>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</si>
  <si>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</si>
  <si>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</si>
  <si>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</si>
  <si>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</si>
  <si>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</si>
  <si>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</si>
  <si>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</si>
  <si>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</si>
  <si>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</si>
  <si>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</si>
  <si>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</si>
  <si>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</si>
  <si>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</si>
  <si>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</si>
  <si>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</si>
  <si>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</si>
  <si>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</si>
  <si>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</si>
  <si>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</si>
  <si>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</si>
  <si>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</si>
  <si>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</si>
  <si>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</si>
  <si>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</si>
  <si>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</si>
  <si>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</si>
  <si>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</si>
  <si>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</si>
  <si>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</si>
  <si>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</si>
  <si>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</si>
  <si>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</si>
  <si>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</si>
  <si>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</si>
  <si>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</si>
  <si>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</si>
  <si>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</si>
  <si>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</si>
  <si>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</si>
  <si>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</si>
  <si>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</si>
  <si>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</si>
  <si>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</si>
  <si>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</si>
  <si>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</si>
  <si>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</si>
  <si>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</si>
  <si>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</si>
  <si>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</si>
  <si>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</si>
  <si>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</si>
  <si>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</si>
  <si>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</si>
  <si>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</si>
  <si>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</si>
  <si>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</si>
  <si>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</si>
  <si>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</si>
  <si>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</si>
  <si>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</si>
  <si>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</si>
  <si>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</si>
  <si>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</si>
  <si>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</si>
  <si>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</si>
  <si>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</si>
  <si>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</si>
  <si>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</si>
  <si>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</si>
  <si>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</si>
  <si>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</si>
  <si>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</si>
  <si>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</si>
  <si>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</si>
  <si>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</si>
  <si>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</si>
  <si>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</si>
  <si>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</si>
  <si>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</si>
  <si>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</si>
  <si>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</si>
  <si>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</si>
  <si>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</si>
  <si>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</si>
  <si>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</si>
  <si>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</si>
  <si>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</si>
  <si>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</si>
  <si>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</si>
  <si>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</si>
  <si>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</si>
  <si>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</si>
  <si>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</si>
  <si>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</si>
  <si>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</si>
  <si>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</si>
  <si>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</si>
  <si>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</si>
  <si>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</si>
  <si>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</si>
  <si>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</si>
  <si>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</si>
  <si>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</si>
  <si>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</si>
  <si>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</si>
  <si>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</si>
  <si>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</si>
  <si>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</si>
  <si>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</si>
  <si>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</si>
  <si>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</si>
  <si>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</si>
  <si>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</si>
  <si>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</si>
  <si>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</si>
  <si>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</si>
  <si>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</si>
  <si>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</si>
  <si>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</si>
  <si>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</si>
  <si>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</si>
  <si>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</si>
  <si>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</si>
  <si>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</si>
  <si>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</si>
  <si>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</si>
  <si>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</si>
  <si>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</si>
  <si>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</si>
  <si>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</si>
  <si>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</si>
  <si>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</si>
  <si>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</si>
  <si>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</si>
  <si>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</si>
  <si>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</si>
  <si>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</si>
  <si>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</si>
  <si>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</si>
  <si>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</si>
  <si>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</si>
  <si>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</si>
  <si>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</si>
  <si>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</si>
  <si>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</si>
  <si>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</si>
  <si>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</si>
  <si>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</si>
  <si>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</si>
  <si>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</si>
  <si>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</si>
  <si>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</si>
  <si>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</si>
  <si>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</si>
  <si>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</si>
  <si>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</si>
  <si>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</si>
  <si>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</si>
  <si>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</si>
  <si>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</si>
  <si>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</si>
  <si>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</si>
  <si>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</si>
  <si>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</si>
  <si>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</si>
  <si>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</si>
  <si>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</si>
  <si>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</si>
  <si>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</si>
  <si>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</si>
  <si>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</si>
  <si>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</si>
  <si>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</si>
  <si>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</si>
  <si>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</si>
  <si>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</si>
  <si>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</si>
  <si>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</si>
  <si>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</si>
  <si>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</si>
  <si>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</si>
  <si>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</si>
  <si>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</si>
  <si>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</si>
  <si>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</si>
  <si>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</si>
  <si>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</si>
  <si>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</si>
  <si>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</si>
  <si>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</si>
  <si>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</si>
  <si>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</si>
  <si>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</si>
  <si>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</si>
  <si>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</si>
  <si>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</si>
  <si>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</si>
  <si>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</si>
  <si>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</si>
  <si>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</si>
  <si>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</si>
  <si>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</si>
  <si>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</si>
  <si>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</si>
  <si>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</si>
  <si>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</si>
  <si>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</si>
  <si>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</si>
  <si>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</si>
  <si>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</si>
  <si>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</si>
  <si>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</si>
  <si>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</si>
  <si>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</si>
  <si>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</si>
  <si>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</si>
  <si>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</si>
  <si>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</si>
  <si>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</si>
  <si>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</si>
  <si>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</si>
  <si>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</si>
  <si>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</si>
  <si>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</si>
  <si>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</si>
  <si>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</si>
  <si>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</si>
  <si>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</si>
  <si>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</si>
  <si>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</si>
  <si>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</si>
  <si>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</si>
  <si>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</si>
  <si>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</si>
  <si>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</si>
  <si>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</si>
  <si>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</si>
  <si>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</si>
  <si>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</si>
  <si>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</si>
  <si>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</si>
  <si>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</si>
  <si>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</si>
  <si>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</si>
  <si>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</si>
  <si>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</si>
  <si>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</si>
  <si>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</si>
  <si>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</si>
  <si>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</si>
  <si>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</si>
  <si>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</si>
  <si>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</si>
  <si>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</si>
  <si>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</si>
  <si>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</si>
  <si>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</si>
  <si>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</si>
  <si>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</si>
  <si>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</si>
  <si>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</si>
  <si>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</si>
  <si>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</si>
  <si>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</si>
  <si>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</si>
  <si>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</si>
  <si>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</si>
  <si>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</si>
  <si>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</si>
  <si>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</si>
  <si>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</si>
  <si>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</si>
  <si>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</si>
  <si>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</si>
  <si>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</si>
  <si>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</si>
  <si>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</si>
  <si>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</si>
  <si>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</si>
  <si>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</si>
  <si>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</si>
  <si>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</si>
  <si>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</si>
  <si>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</si>
  <si>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</si>
  <si>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</si>
  <si>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</si>
  <si>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</si>
  <si>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</si>
  <si>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</si>
  <si>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</si>
  <si>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</si>
  <si>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</si>
  <si>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</si>
  <si>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</si>
  <si>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</si>
  <si>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</si>
  <si>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</si>
  <si>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</si>
  <si>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</si>
  <si>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</si>
  <si>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</si>
  <si>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</si>
  <si>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</si>
  <si>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</si>
  <si>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</si>
  <si>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</si>
  <si>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</si>
  <si>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</si>
  <si>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</si>
  <si>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</si>
  <si>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</si>
  <si>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</si>
  <si>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</si>
  <si>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</si>
  <si>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</si>
  <si>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</si>
  <si>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</si>
  <si>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</si>
  <si>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</si>
  <si>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</si>
  <si>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</si>
  <si>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</si>
  <si>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</si>
  <si>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</si>
  <si>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</si>
  <si>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</si>
  <si>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</si>
  <si>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</si>
  <si>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</si>
  <si>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</si>
  <si>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</si>
  <si>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</si>
  <si>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</si>
  <si>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</si>
  <si>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</si>
  <si>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</si>
  <si>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</si>
  <si>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</si>
  <si>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</si>
  <si>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</si>
  <si>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</si>
  <si>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</si>
  <si>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</si>
  <si>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</si>
  <si>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</si>
  <si>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</si>
  <si>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</si>
  <si>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</si>
  <si>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</si>
  <si>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</si>
  <si>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</si>
  <si>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</si>
  <si>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</si>
  <si>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</si>
  <si>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</si>
  <si>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</si>
  <si>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</si>
  <si>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</si>
  <si>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</si>
  <si>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</si>
  <si>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</si>
  <si>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</si>
  <si>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</si>
  <si>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</si>
  <si>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</si>
  <si>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</si>
  <si>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</si>
  <si>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</si>
  <si>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</si>
  <si>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</si>
  <si>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</si>
  <si>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</si>
  <si>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</si>
  <si>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</si>
  <si>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</si>
  <si>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</si>
  <si>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</si>
  <si>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</si>
  <si>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</si>
  <si>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</si>
  <si>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</si>
  <si>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</si>
  <si>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</si>
  <si>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</si>
  <si>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</si>
  <si>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</si>
  <si>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</si>
  <si>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</si>
  <si>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</si>
  <si>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</si>
  <si>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</si>
  <si>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</si>
  <si>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</si>
  <si>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</si>
  <si>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</si>
  <si>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</si>
  <si>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</si>
  <si>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</si>
  <si>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</si>
  <si>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</si>
  <si>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</si>
  <si>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</si>
  <si>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</si>
  <si>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</si>
  <si>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</si>
  <si>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</si>
  <si>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</si>
  <si>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</si>
  <si>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</si>
  <si>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</si>
  <si>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</si>
  <si>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</si>
  <si>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</si>
  <si>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</si>
  <si>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</si>
  <si>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</si>
  <si>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</si>
  <si>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</si>
  <si>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</si>
  <si>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</si>
  <si>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</si>
  <si>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</si>
  <si>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</si>
  <si>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</si>
  <si>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</si>
  <si>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</si>
  <si>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</si>
  <si>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</si>
  <si>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</si>
  <si>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</si>
  <si>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</si>
  <si>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</si>
  <si>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</si>
  <si>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</si>
  <si>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</si>
  <si>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</si>
  <si>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</si>
  <si>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</si>
  <si>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</si>
  <si>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</si>
  <si>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</si>
  <si>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</si>
  <si>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</si>
  <si>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</si>
  <si>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</si>
  <si>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</si>
  <si>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</si>
  <si>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</si>
  <si>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</si>
  <si>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</si>
  <si>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</si>
  <si>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</si>
  <si>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</si>
  <si>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</si>
  <si>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</si>
  <si>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</si>
  <si>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</si>
  <si>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</si>
  <si>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</si>
  <si>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</si>
  <si>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</si>
  <si>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</si>
  <si>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</si>
  <si>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</si>
  <si>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</si>
  <si>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</si>
  <si>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</si>
  <si>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</si>
  <si>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</si>
  <si>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</si>
  <si>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</si>
  <si>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</si>
  <si>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</si>
  <si>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</si>
  <si>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</si>
  <si>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</si>
  <si>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</si>
  <si>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</si>
  <si>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</si>
  <si>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</si>
  <si>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</si>
  <si>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</si>
  <si>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</si>
  <si>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</si>
  <si>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</si>
  <si>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</si>
  <si>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</si>
  <si>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</si>
  <si>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</si>
  <si>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</si>
  <si>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</si>
  <si>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</si>
  <si>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</si>
  <si>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</si>
  <si>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</si>
  <si>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</si>
  <si>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</si>
  <si>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</si>
  <si>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</si>
  <si>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</si>
  <si>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</si>
  <si>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</si>
  <si>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</si>
  <si>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</si>
  <si>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</si>
  <si>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</si>
  <si>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</si>
  <si>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</si>
  <si>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</si>
  <si>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</si>
  <si>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</si>
  <si>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</si>
  <si>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</si>
  <si>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</si>
  <si>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</si>
  <si>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</si>
  <si>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</si>
  <si>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</si>
  <si>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</si>
  <si>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</si>
  <si>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</si>
  <si>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</si>
  <si>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</si>
  <si>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</si>
  <si>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</si>
  <si>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</si>
  <si>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</si>
  <si>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</si>
  <si>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</si>
  <si>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</si>
  <si>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</si>
  <si>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</si>
  <si>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</si>
  <si>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</si>
  <si>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</si>
  <si>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</si>
  <si>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</si>
  <si>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</si>
  <si>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</si>
  <si>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</si>
  <si>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</si>
  <si>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</si>
  <si>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</si>
  <si>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</si>
  <si>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</si>
  <si>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</si>
  <si>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</si>
  <si>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</si>
  <si>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</si>
  <si>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</si>
  <si>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</si>
  <si>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</si>
  <si>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</si>
  <si>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</si>
  <si>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</si>
  <si>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</si>
  <si>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</si>
  <si>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</si>
  <si>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</si>
  <si>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</si>
  <si>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</si>
  <si>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</si>
  <si>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</si>
  <si>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</si>
  <si>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</si>
  <si>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</si>
  <si>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</si>
  <si>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</si>
  <si>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</si>
  <si>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</si>
  <si>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</si>
  <si>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</si>
  <si>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</si>
  <si>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</si>
  <si>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</si>
  <si>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</si>
  <si>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</si>
  <si>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</si>
  <si>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</si>
  <si>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</si>
  <si>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</si>
  <si>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</si>
  <si>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</si>
  <si>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</si>
  <si>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</si>
  <si>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</si>
  <si>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</si>
  <si>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</si>
  <si>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</si>
  <si>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</si>
  <si>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</si>
  <si>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</si>
  <si>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</si>
  <si>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</si>
  <si>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</si>
  <si>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</si>
  <si>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</si>
  <si>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</si>
  <si>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</si>
  <si>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</si>
  <si>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</si>
  <si>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</si>
  <si>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</si>
  <si>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</si>
  <si>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</si>
  <si>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</si>
  <si>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</si>
  <si>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</si>
  <si>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</si>
  <si>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</si>
  <si>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</si>
  <si>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</si>
  <si>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</si>
  <si>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</si>
  <si>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</si>
  <si>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</si>
  <si>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</si>
  <si>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</si>
  <si>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</si>
  <si>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</si>
  <si>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</si>
  <si>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</si>
  <si>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</si>
  <si>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</si>
  <si>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</si>
  <si>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</si>
  <si>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</si>
  <si>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</si>
  <si>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</si>
  <si>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</si>
  <si>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</si>
  <si>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</si>
  <si>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</si>
  <si>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</si>
  <si>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</si>
  <si>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</si>
  <si>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</si>
  <si>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</si>
  <si>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</si>
  <si>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</si>
  <si>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</si>
  <si>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</si>
  <si>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</si>
  <si>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</si>
  <si>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</si>
  <si>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</si>
  <si>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</si>
  <si>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</si>
  <si>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</si>
  <si>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</si>
  <si>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</si>
  <si>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</si>
  <si>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</si>
  <si>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</si>
  <si>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</si>
  <si>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</si>
  <si>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</si>
  <si>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</si>
  <si>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</si>
  <si>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</si>
  <si>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</si>
  <si>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</si>
  <si>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</si>
  <si>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</si>
  <si>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</si>
  <si>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</si>
  <si>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</si>
  <si>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</si>
  <si>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</si>
  <si>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</si>
  <si>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</si>
  <si>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</si>
  <si>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</si>
  <si>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</si>
  <si>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</si>
  <si>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</si>
  <si>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</si>
  <si>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</si>
  <si>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</si>
  <si>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</si>
  <si>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</si>
  <si>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</si>
  <si>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</si>
  <si>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</si>
  <si>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</si>
  <si>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</si>
  <si>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</si>
  <si>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</si>
  <si>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</si>
  <si>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</si>
  <si>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</si>
  <si>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</si>
  <si>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</si>
  <si>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</si>
  <si>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</si>
  <si>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</si>
  <si>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</si>
  <si>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</si>
  <si>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</si>
  <si>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</si>
  <si>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</si>
  <si>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</si>
  <si>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</si>
  <si>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</si>
  <si>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</si>
  <si>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</si>
  <si>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</si>
  <si>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</si>
  <si>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</si>
  <si>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</si>
  <si>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</si>
  <si>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</si>
  <si>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</si>
  <si>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</si>
  <si>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</si>
  <si>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</si>
  <si>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</si>
  <si>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</si>
  <si>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</si>
  <si>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</si>
  <si>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</si>
  <si>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</si>
  <si>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</si>
  <si>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</si>
  <si>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</si>
  <si>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</si>
  <si>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</si>
  <si>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</si>
  <si>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</si>
  <si>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</si>
  <si>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</si>
  <si>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</si>
  <si>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</si>
  <si>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</si>
  <si>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</si>
  <si>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</si>
  <si>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</si>
  <si>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</si>
  <si>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</si>
  <si>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</si>
  <si>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</si>
  <si>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</si>
  <si>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</si>
  <si>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</si>
  <si>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</si>
  <si>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</si>
  <si>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</si>
  <si>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</si>
  <si>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</si>
  <si>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</si>
  <si>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</si>
  <si>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</si>
  <si>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</si>
  <si>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</si>
  <si>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</si>
  <si>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</si>
  <si>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</si>
  <si>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</si>
  <si>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</si>
  <si>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</si>
  <si>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</si>
  <si>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</si>
  <si>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</si>
  <si>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</si>
  <si>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</si>
  <si>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</si>
  <si>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</si>
  <si>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</si>
  <si>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</si>
  <si>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</si>
  <si>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</si>
  <si>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</si>
  <si>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</si>
  <si>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</si>
  <si>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</si>
  <si>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</si>
  <si>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</si>
  <si>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</si>
  <si>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</si>
  <si>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</si>
  <si>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</si>
  <si>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</si>
  <si>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</si>
  <si>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</si>
  <si>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</si>
  <si>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</si>
  <si>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</si>
  <si>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</si>
  <si>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</si>
  <si>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</si>
  <si>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</si>
  <si>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</si>
  <si>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</si>
  <si>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</si>
  <si>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</si>
  <si>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</si>
  <si>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</si>
  <si>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</si>
  <si>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</si>
  <si>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</si>
  <si>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</si>
  <si>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</si>
  <si>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</si>
  <si>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</si>
  <si>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</si>
  <si>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</si>
  <si>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</si>
  <si>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</si>
  <si>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</si>
  <si>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</si>
  <si>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</si>
  <si>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</si>
  <si>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</si>
  <si>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</si>
  <si>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</si>
  <si>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</si>
  <si>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</si>
  <si>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</si>
  <si>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</si>
  <si>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</si>
  <si>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</si>
  <si>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</si>
  <si>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</si>
  <si>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</si>
  <si>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</si>
  <si>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</si>
  <si>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</si>
  <si>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</si>
  <si>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</si>
  <si>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</si>
  <si>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</si>
  <si>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</si>
  <si>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</si>
  <si>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</si>
  <si>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</si>
  <si>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</si>
  <si>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</si>
  <si>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</si>
  <si>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</si>
  <si>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</si>
  <si>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</si>
  <si>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</si>
  <si>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</si>
  <si>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</si>
  <si>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</si>
  <si>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</si>
  <si>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</si>
  <si>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</si>
  <si>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</si>
  <si>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</si>
  <si>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</si>
  <si>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</si>
  <si>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</si>
  <si>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</si>
  <si>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</si>
  <si>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</si>
  <si>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</si>
  <si>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</si>
  <si>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</si>
  <si>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</si>
  <si>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</si>
  <si>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</si>
  <si>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</si>
  <si>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</si>
  <si>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</si>
  <si>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</si>
  <si>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</si>
  <si>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</si>
  <si>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</si>
  <si>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</si>
  <si>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</si>
  <si>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</si>
  <si>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</si>
  <si>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</si>
  <si>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</si>
  <si>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</si>
  <si>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</si>
  <si>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</si>
  <si>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</si>
  <si>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</si>
  <si>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</si>
  <si>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</si>
  <si>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</si>
  <si>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</si>
  <si>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</si>
  <si>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</si>
  <si>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</si>
  <si>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</si>
  <si>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</si>
  <si>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</si>
  <si>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</si>
  <si>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</si>
  <si>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</si>
  <si>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</si>
  <si>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</si>
  <si>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</si>
  <si>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</si>
  <si>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</si>
  <si>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</si>
  <si>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</si>
  <si>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</si>
  <si>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</si>
  <si>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</si>
  <si>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</si>
  <si>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</si>
  <si>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</si>
  <si>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</si>
  <si>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</si>
  <si>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</si>
  <si>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</si>
  <si>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</si>
  <si>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</si>
  <si>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</si>
  <si>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</si>
  <si>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</si>
  <si>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</si>
  <si>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</si>
  <si>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</si>
  <si>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</si>
  <si>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</si>
  <si>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</si>
  <si>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</si>
  <si>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</si>
  <si>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</si>
  <si>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</si>
  <si>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</si>
  <si>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</si>
  <si>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</si>
  <si>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</si>
  <si>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</si>
  <si>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</si>
  <si>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</si>
  <si>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</si>
  <si>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</si>
  <si>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</si>
  <si>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</si>
  <si>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</si>
  <si>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</si>
  <si>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</si>
  <si>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</si>
  <si>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</si>
  <si>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</si>
  <si>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</si>
  <si>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</si>
  <si>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</si>
  <si>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</si>
  <si>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</si>
  <si>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</si>
  <si>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</si>
  <si>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</si>
  <si>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</si>
  <si>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</si>
  <si>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</si>
  <si>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</si>
  <si>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</si>
  <si>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</si>
  <si>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</si>
  <si>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</si>
  <si>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</si>
  <si>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</si>
  <si>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</si>
  <si>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</si>
  <si>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</si>
  <si>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</si>
  <si>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</si>
  <si>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</si>
  <si>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</si>
  <si>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</si>
  <si>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</si>
  <si>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</si>
  <si>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</si>
  <si>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</si>
  <si>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</si>
  <si>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</si>
  <si>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</si>
  <si>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</si>
  <si>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</si>
  <si>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</si>
  <si>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</si>
  <si>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</si>
  <si>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</si>
  <si>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</si>
  <si>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</si>
  <si>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</si>
  <si>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</si>
  <si>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</si>
  <si>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</si>
  <si>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</si>
  <si>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</si>
  <si>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</si>
  <si>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</si>
  <si>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</si>
  <si>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</si>
  <si>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</si>
  <si>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</si>
  <si>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</si>
  <si>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</si>
  <si>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</si>
  <si>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</si>
  <si>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</si>
  <si>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</si>
  <si>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</si>
  <si>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</si>
  <si>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</si>
  <si>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</si>
  <si>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</si>
  <si>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</si>
  <si>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</si>
  <si>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</si>
  <si>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</si>
  <si>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</si>
  <si>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</si>
  <si>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</si>
  <si>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</si>
  <si>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</si>
  <si>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</si>
  <si>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</si>
  <si>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</si>
  <si>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</si>
  <si>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</si>
  <si>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</si>
  <si>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</si>
  <si>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</si>
  <si>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</si>
  <si>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</si>
  <si>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</si>
  <si>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</si>
  <si>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</si>
  <si>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</si>
  <si>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</si>
  <si>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</si>
  <si>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</si>
  <si>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</si>
  <si>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</si>
  <si>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</si>
  <si>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</si>
  <si>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</si>
  <si>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</si>
  <si>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</si>
  <si>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</si>
  <si>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</si>
  <si>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</si>
  <si>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</si>
  <si>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</si>
  <si>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</si>
  <si>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</si>
  <si>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</si>
  <si>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</si>
  <si>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</si>
  <si>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</si>
  <si>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</si>
  <si>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</si>
  <si>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</si>
  <si>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</si>
  <si>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</si>
  <si>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</si>
  <si>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</si>
  <si>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</si>
  <si>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</si>
  <si>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</si>
  <si>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</si>
  <si>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</si>
  <si>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</si>
  <si>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</si>
  <si>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</si>
  <si>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</si>
  <si>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</si>
  <si>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</si>
  <si>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</si>
  <si>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</si>
  <si>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</si>
  <si>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</si>
  <si>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</si>
  <si>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</si>
  <si>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</si>
  <si>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</si>
  <si>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</si>
  <si>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</si>
  <si>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</si>
  <si>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</si>
  <si>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</si>
  <si>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</si>
  <si>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</si>
  <si>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</si>
  <si>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</si>
  <si>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</si>
  <si>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</si>
  <si>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</si>
  <si>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</si>
  <si>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</si>
  <si>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</si>
  <si>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</si>
  <si>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</si>
  <si>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</si>
  <si>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</si>
  <si>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</si>
  <si>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</si>
  <si>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</si>
  <si>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</si>
  <si>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</si>
  <si>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</si>
  <si>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</si>
  <si>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</si>
  <si>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</si>
  <si>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</si>
  <si>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</si>
  <si>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</si>
  <si>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</si>
  <si>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</si>
  <si>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</si>
  <si>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</si>
  <si>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</si>
  <si>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</si>
  <si>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</si>
  <si>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</si>
  <si>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</si>
  <si>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</si>
  <si>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</si>
  <si>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</si>
  <si>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</si>
  <si>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</si>
  <si>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</si>
  <si>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</si>
  <si>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</si>
  <si>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</si>
  <si>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</si>
  <si>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</si>
  <si>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</si>
  <si>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</si>
  <si>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</si>
  <si>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</si>
  <si>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</si>
  <si>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</si>
  <si>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</si>
  <si>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</si>
  <si>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</si>
  <si>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</si>
  <si>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</si>
  <si>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</si>
  <si>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</si>
  <si>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</si>
  <si>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</si>
  <si>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</si>
  <si>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</si>
  <si>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</si>
  <si>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</si>
  <si>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</si>
  <si>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</si>
  <si>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</si>
  <si>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</si>
  <si>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</si>
  <si>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</si>
  <si>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</si>
  <si>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</si>
  <si>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</si>
  <si>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</si>
  <si>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</si>
  <si>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</si>
  <si>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</si>
  <si>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</si>
  <si>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</si>
  <si>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</si>
  <si>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</si>
  <si>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</si>
  <si>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</si>
  <si>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</si>
  <si>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</si>
  <si>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</si>
  <si>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</si>
  <si>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</si>
  <si>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</si>
  <si>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</si>
  <si>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</si>
  <si>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</si>
  <si>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</si>
  <si>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</si>
  <si>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</si>
  <si>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</si>
  <si>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</si>
  <si>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</si>
  <si>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</si>
  <si>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</si>
  <si>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</si>
  <si>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</si>
  <si>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</si>
  <si>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</si>
  <si>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</si>
  <si>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</si>
  <si>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</si>
  <si>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</si>
  <si>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</si>
  <si>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</si>
  <si>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</si>
  <si>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</si>
  <si>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</si>
  <si>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</si>
  <si>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</si>
  <si>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</si>
  <si>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</si>
  <si>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</si>
  <si>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</si>
  <si>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</si>
  <si>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</si>
  <si>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</si>
  <si>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</si>
  <si>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</si>
  <si>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</si>
  <si>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</si>
  <si>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</si>
  <si>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</si>
  <si>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</si>
  <si>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</si>
  <si>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</si>
  <si>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</si>
  <si>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</si>
  <si>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</si>
  <si>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</si>
  <si>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</si>
  <si>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</si>
  <si>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</si>
  <si>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</si>
  <si>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</si>
  <si>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</si>
  <si>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</si>
  <si>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</si>
  <si>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</si>
  <si>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</si>
  <si>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</si>
  <si>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</si>
  <si>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</si>
  <si>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</si>
  <si>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</si>
  <si>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</si>
  <si>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</si>
  <si>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</si>
  <si>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</si>
  <si>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</si>
  <si>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</si>
  <si>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</si>
  <si>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</si>
  <si>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</si>
  <si>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</si>
  <si>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</si>
  <si>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</si>
  <si>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</si>
  <si>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</si>
  <si>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</si>
  <si>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</si>
  <si>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</si>
  <si>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</si>
  <si>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</si>
  <si>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</si>
  <si>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</si>
  <si>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</si>
  <si>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</si>
  <si>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</si>
  <si>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</si>
  <si>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</si>
  <si>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</si>
  <si>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</si>
  <si>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</si>
  <si>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</si>
  <si>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</si>
  <si>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</si>
  <si>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</si>
  <si>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</si>
  <si>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</si>
  <si>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</si>
  <si>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</si>
  <si>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</si>
  <si>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</si>
  <si>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</si>
  <si>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</si>
  <si>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</si>
  <si>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</si>
  <si>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</si>
  <si>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</si>
  <si>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</si>
  <si>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</si>
  <si>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</si>
  <si>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</si>
  <si>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</si>
  <si>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</si>
  <si>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</si>
  <si>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</si>
  <si>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</si>
  <si>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</si>
  <si>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</si>
  <si>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</si>
  <si>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</si>
  <si>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</si>
  <si>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</si>
  <si>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</si>
  <si>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</si>
  <si>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</si>
  <si>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</si>
  <si>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</si>
  <si>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</si>
  <si>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</si>
  <si>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</si>
  <si>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</si>
  <si>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</si>
  <si>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</si>
  <si>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</si>
  <si>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</si>
  <si>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</si>
  <si>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</si>
  <si>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</si>
  <si>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</si>
  <si>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</si>
  <si>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</si>
  <si>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</si>
  <si>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</si>
  <si>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</si>
  <si>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</si>
  <si>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</si>
  <si>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</si>
  <si>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</si>
  <si>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</si>
  <si>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</si>
  <si>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</si>
  <si>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</si>
  <si>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</si>
  <si>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</si>
  <si>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</si>
  <si>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</si>
  <si>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</si>
  <si>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</si>
  <si>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</si>
  <si>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</si>
  <si>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</si>
  <si>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</si>
  <si>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</si>
  <si>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</si>
  <si>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</si>
  <si>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</si>
  <si>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</si>
  <si>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</si>
  <si>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</si>
  <si>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</si>
  <si>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</si>
  <si>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</si>
  <si>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</si>
  <si>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</si>
  <si>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</si>
  <si>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</si>
  <si>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</si>
  <si>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</si>
  <si>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</si>
  <si>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</si>
  <si>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</si>
  <si>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</si>
  <si>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</si>
  <si>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</si>
  <si>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</si>
  <si>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</si>
  <si>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</si>
  <si>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</si>
  <si>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</si>
  <si>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</si>
  <si>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</si>
  <si>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</si>
  <si>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</si>
  <si>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</si>
  <si>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</si>
  <si>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</si>
  <si>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</si>
  <si>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</si>
  <si>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</si>
  <si>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</si>
  <si>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</si>
  <si>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</si>
  <si>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</si>
  <si>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</si>
  <si>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</si>
  <si>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</si>
  <si>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</si>
  <si>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</si>
  <si>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</si>
  <si>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</si>
  <si>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</si>
  <si>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</si>
  <si>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</si>
  <si>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</si>
  <si>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</si>
  <si>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</si>
  <si>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</si>
  <si>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</si>
  <si>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</si>
  <si>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</si>
  <si>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</si>
  <si>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</si>
  <si>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</si>
  <si>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</si>
  <si>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</si>
  <si>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</si>
  <si>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</si>
  <si>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</si>
  <si>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</si>
  <si>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</si>
  <si>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</si>
  <si>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</si>
  <si>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</si>
  <si>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</si>
  <si>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</si>
  <si>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</si>
  <si>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</si>
  <si>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</si>
  <si>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</si>
  <si>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</si>
  <si>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</si>
  <si>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</si>
  <si>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</si>
  <si>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</si>
  <si>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</si>
  <si>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</si>
  <si>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</si>
  <si>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</si>
  <si>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</si>
  <si>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</si>
  <si>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</si>
  <si>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</si>
  <si>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</si>
  <si>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</si>
  <si>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</si>
  <si>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</si>
  <si>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</si>
  <si>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</si>
  <si>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</si>
  <si>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</si>
  <si>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</si>
  <si>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</si>
  <si>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</si>
  <si>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</si>
  <si>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</si>
  <si>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</si>
  <si>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</si>
  <si>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</si>
  <si>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</si>
  <si>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</si>
  <si>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</si>
  <si>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</si>
  <si>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</si>
  <si>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</si>
  <si>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</si>
  <si>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</si>
  <si>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</si>
  <si>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</si>
  <si>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</si>
  <si>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</si>
  <si>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</si>
  <si>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</si>
  <si>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</si>
  <si>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</si>
  <si>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</si>
  <si>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</si>
  <si>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</si>
  <si>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</si>
  <si>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</si>
  <si>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</si>
  <si>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</si>
  <si>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</si>
  <si>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</si>
  <si>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</si>
  <si>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</si>
  <si>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</si>
  <si>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</si>
  <si>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</si>
  <si>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</si>
  <si>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</si>
  <si>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</si>
  <si>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</si>
  <si>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</si>
  <si>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</si>
  <si>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</si>
  <si>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</si>
  <si>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</si>
  <si>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</si>
  <si>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</si>
  <si>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</si>
  <si>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</si>
  <si>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</si>
  <si>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</si>
  <si>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</si>
  <si>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</si>
  <si>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</si>
  <si>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</si>
  <si>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</si>
  <si>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</si>
  <si>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</si>
  <si>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</si>
  <si>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</si>
  <si>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</si>
  <si>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</si>
  <si>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</si>
  <si>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</si>
  <si>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</si>
  <si>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</si>
  <si>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</si>
  <si>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</si>
  <si>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</si>
  <si>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</si>
  <si>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</si>
  <si>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</si>
  <si>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</si>
  <si>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</si>
  <si>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</si>
  <si>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</si>
  <si>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</si>
  <si>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</si>
  <si>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</si>
  <si>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</si>
  <si>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</si>
  <si>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</si>
  <si>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</si>
  <si>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</si>
  <si>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</si>
  <si>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</si>
  <si>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</si>
  <si>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</si>
  <si>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</si>
  <si>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</si>
  <si>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</si>
  <si>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</si>
  <si>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</si>
  <si>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</si>
  <si>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</si>
  <si>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</si>
  <si>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</si>
  <si>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</si>
  <si>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</si>
  <si>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</si>
  <si>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</si>
  <si>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</si>
  <si>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</si>
  <si>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</si>
  <si>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</si>
  <si>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</si>
  <si>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</si>
  <si>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</si>
  <si>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</si>
  <si>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</si>
  <si>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</si>
  <si>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</si>
  <si>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</si>
  <si>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</si>
  <si>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</si>
  <si>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</si>
  <si>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</si>
  <si>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</si>
  <si>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</si>
  <si>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</si>
  <si>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</si>
  <si>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</si>
  <si>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</si>
  <si>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</si>
  <si>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</si>
  <si>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</si>
  <si>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</si>
  <si>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</si>
  <si>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</si>
  <si>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</si>
  <si>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</si>
  <si>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</si>
  <si>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</si>
  <si>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</si>
  <si>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</si>
  <si>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</si>
  <si>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</si>
  <si>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</si>
  <si>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</si>
  <si>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</si>
  <si>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</si>
  <si>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</si>
  <si>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</si>
  <si>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</si>
  <si>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</si>
  <si>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</si>
  <si>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</si>
  <si>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</si>
  <si>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</si>
  <si>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</si>
  <si>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</si>
  <si>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</si>
  <si>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</si>
  <si>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</si>
  <si>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</si>
  <si>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</si>
  <si>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</si>
  <si>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</si>
  <si>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</si>
  <si>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</si>
  <si>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</si>
  <si>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</si>
  <si>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</si>
  <si>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</si>
  <si>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</si>
  <si>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</si>
  <si>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</si>
  <si>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</si>
  <si>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</si>
  <si>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</si>
  <si>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</si>
  <si>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</si>
  <si>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</si>
  <si>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</si>
  <si>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</si>
  <si>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</si>
  <si>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</si>
  <si>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</si>
  <si>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</si>
  <si>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</si>
  <si>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</si>
  <si>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</si>
  <si>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</si>
  <si>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</si>
  <si>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</si>
  <si>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</si>
  <si>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</si>
  <si>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</si>
  <si>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</si>
  <si>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</si>
  <si>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</si>
  <si>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</si>
  <si>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</si>
  <si>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</si>
  <si>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</si>
  <si>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</si>
  <si>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</si>
  <si>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</si>
  <si>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</si>
  <si>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</si>
  <si>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</si>
  <si>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</si>
  <si>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</si>
  <si>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</si>
  <si>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</si>
  <si>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</si>
  <si>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</si>
  <si>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</si>
  <si>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</si>
  <si>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</si>
  <si>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</si>
  <si>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</si>
  <si>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</si>
  <si>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</si>
  <si>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</si>
  <si>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</si>
  <si>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</si>
  <si>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</si>
  <si>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</si>
  <si>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</si>
  <si>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</si>
  <si>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</si>
  <si>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</si>
  <si>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</si>
  <si>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</si>
  <si>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</si>
  <si>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</si>
  <si>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</si>
  <si>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</si>
  <si>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</si>
  <si>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</si>
  <si>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</si>
  <si>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</si>
  <si>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</si>
  <si>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</si>
  <si>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</si>
  <si>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</si>
  <si>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</si>
  <si>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</si>
  <si>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</si>
  <si>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</si>
  <si>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</si>
  <si>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</si>
  <si>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</si>
  <si>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</si>
  <si>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</si>
  <si>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</si>
  <si>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</si>
  <si>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</si>
  <si>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</si>
  <si>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</si>
  <si>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</si>
  <si>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</si>
  <si>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</si>
  <si>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</si>
  <si>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</si>
  <si>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</si>
  <si>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</si>
  <si>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</si>
  <si>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</si>
  <si>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</si>
  <si>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</si>
  <si>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</si>
  <si>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</si>
  <si>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</si>
  <si>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</si>
  <si>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</si>
  <si>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</si>
  <si>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</si>
  <si>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</si>
  <si>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</si>
  <si>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</si>
  <si>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</si>
  <si>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</si>
  <si>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</si>
  <si>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</si>
  <si>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</si>
  <si>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</si>
  <si>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</si>
  <si>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</si>
  <si>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</si>
  <si>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</si>
  <si>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</si>
  <si>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</si>
  <si>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</si>
  <si>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</si>
  <si>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</si>
  <si>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</si>
  <si>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</si>
  <si>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</si>
  <si>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</si>
  <si>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</si>
  <si>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</si>
  <si>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</si>
  <si>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</si>
  <si>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</si>
  <si>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</si>
  <si>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</si>
  <si>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</si>
  <si>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</si>
  <si>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</si>
  <si>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</si>
  <si>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</si>
  <si>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</si>
  <si>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</si>
  <si>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</si>
  <si>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</si>
  <si>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</si>
  <si>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</si>
  <si>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</si>
  <si>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</si>
  <si>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</si>
  <si>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</si>
  <si>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</si>
  <si>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</si>
  <si>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</si>
  <si>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</si>
  <si>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</si>
  <si>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</si>
  <si>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</si>
  <si>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</si>
  <si>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</si>
  <si>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</si>
  <si>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</si>
  <si>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</si>
  <si>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</si>
  <si>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</si>
  <si>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</si>
  <si>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</si>
  <si>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</si>
  <si>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</si>
  <si>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</si>
  <si>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</si>
  <si>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</si>
  <si>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</si>
  <si>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</si>
  <si>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</si>
  <si>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</si>
  <si>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</si>
  <si>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</si>
  <si>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</si>
  <si>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</si>
  <si>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</si>
  <si>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</si>
  <si>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</si>
  <si>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</si>
  <si>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</si>
  <si>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</si>
  <si>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</si>
  <si>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</si>
  <si>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</si>
  <si>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</si>
  <si>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</si>
  <si>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</si>
  <si>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</si>
  <si>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</si>
  <si>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</si>
  <si>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</si>
  <si>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</si>
  <si>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</si>
  <si>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</si>
  <si>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</si>
  <si>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</si>
  <si>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</si>
  <si>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</si>
  <si>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</si>
  <si>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</si>
  <si>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</si>
  <si>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</si>
  <si>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</si>
  <si>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</si>
  <si>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</si>
  <si>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</si>
  <si>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</si>
  <si>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</si>
  <si>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</si>
  <si>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</si>
  <si>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</si>
  <si>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</si>
  <si>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</si>
  <si>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</si>
  <si>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</si>
  <si>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</si>
  <si>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</si>
  <si>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</si>
  <si>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</si>
  <si>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</si>
  <si>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</si>
  <si>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</si>
  <si>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</si>
  <si>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</si>
  <si>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</si>
  <si>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</si>
  <si>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</si>
  <si>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</si>
  <si>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</si>
  <si>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</si>
  <si>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</si>
  <si>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</si>
  <si>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</si>
  <si>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</si>
  <si>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</si>
  <si>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</si>
  <si>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</si>
  <si>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</si>
  <si>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</si>
  <si>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</si>
  <si>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</si>
  <si>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</si>
  <si>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</si>
  <si>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</si>
  <si>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</si>
  <si>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</si>
  <si>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</si>
  <si>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</si>
  <si>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</si>
  <si>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</si>
  <si>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</si>
  <si>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</si>
  <si>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</si>
  <si>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</si>
  <si>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</si>
  <si>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</si>
  <si>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</si>
  <si>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</si>
  <si>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</si>
  <si>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</si>
  <si>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</si>
  <si>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</si>
  <si>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</si>
  <si>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</si>
  <si>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</si>
  <si>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</si>
  <si>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</si>
  <si>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</si>
  <si>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</si>
  <si>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</si>
  <si>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</si>
  <si>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</si>
  <si>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</si>
  <si>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</si>
  <si>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</si>
  <si>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</si>
  <si>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</si>
  <si>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</si>
  <si>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</si>
  <si>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</si>
  <si>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</si>
  <si>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</si>
  <si>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</si>
  <si>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</si>
  <si>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</si>
  <si>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</si>
  <si>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</si>
  <si>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</si>
  <si>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</si>
  <si>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</si>
  <si>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</si>
  <si>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</si>
  <si>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</si>
  <si>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</si>
  <si>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</si>
  <si>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</si>
  <si>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</si>
  <si>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</si>
  <si>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</si>
  <si>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</si>
  <si>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</si>
  <si>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</si>
  <si>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</si>
  <si>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</si>
  <si>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</si>
  <si>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</si>
  <si>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</si>
  <si>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</si>
  <si>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</si>
  <si>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</si>
  <si>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</si>
  <si>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</si>
  <si>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</si>
  <si>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</si>
  <si>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</si>
  <si>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</si>
  <si>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</si>
  <si>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</si>
  <si>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</si>
  <si>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</si>
  <si>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</si>
  <si>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</si>
  <si>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</si>
  <si>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</si>
  <si>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</si>
  <si>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</si>
  <si>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</si>
  <si>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</si>
  <si>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</si>
  <si>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</si>
  <si>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</si>
  <si>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</si>
  <si>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</si>
  <si>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</si>
  <si>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</si>
  <si>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</si>
  <si>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</si>
  <si>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</si>
  <si>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</si>
  <si>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</si>
  <si>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</si>
  <si>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</si>
  <si>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</si>
  <si>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</si>
  <si>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</si>
  <si>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</si>
  <si>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</si>
  <si>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</si>
  <si>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</si>
  <si>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</si>
  <si>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</si>
  <si>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</si>
  <si>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</si>
  <si>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</si>
  <si>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</si>
  <si>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</si>
  <si>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</si>
  <si>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</si>
  <si>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</si>
  <si>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</si>
  <si>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</si>
  <si>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</si>
  <si>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</si>
  <si>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</si>
  <si>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</si>
  <si>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</si>
  <si>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</si>
  <si>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</si>
  <si>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</si>
  <si>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</si>
  <si>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</si>
  <si>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</si>
  <si>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</si>
  <si>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</si>
  <si>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</si>
  <si>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</si>
  <si>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</si>
  <si>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</si>
  <si>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</si>
  <si>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</si>
  <si>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</si>
  <si>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</si>
  <si>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</si>
  <si>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</si>
  <si>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</si>
  <si>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</si>
  <si>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</si>
  <si>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</si>
  <si>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</si>
  <si>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</si>
  <si>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</si>
  <si>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</si>
  <si>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</si>
  <si>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</si>
  <si>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</si>
  <si>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</si>
  <si>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</si>
  <si>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</si>
  <si>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</si>
  <si>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</si>
  <si>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</si>
  <si>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</si>
  <si>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</si>
  <si>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</si>
  <si>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</si>
  <si>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</si>
  <si>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</si>
  <si>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</si>
  <si>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</si>
  <si>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</si>
  <si>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</si>
  <si>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</si>
  <si>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</si>
  <si>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</si>
  <si>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</si>
  <si>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</si>
  <si>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</si>
  <si>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</si>
  <si>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</si>
  <si>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</si>
  <si>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</si>
  <si>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</si>
  <si>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</si>
  <si>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</si>
  <si>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</si>
  <si>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</si>
  <si>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</si>
  <si>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</si>
  <si>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</si>
  <si>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</si>
  <si>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</si>
  <si>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</si>
  <si>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</si>
  <si>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</si>
  <si>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</si>
  <si>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</si>
  <si>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</si>
  <si>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</si>
  <si>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</si>
  <si>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</si>
  <si>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</si>
  <si>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</si>
  <si>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</si>
  <si>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</si>
  <si>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</si>
  <si>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</si>
  <si>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</si>
  <si>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</si>
  <si>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</si>
  <si>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</si>
  <si>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</si>
  <si>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</si>
  <si>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</si>
  <si>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</si>
  <si>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</si>
  <si>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</si>
  <si>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</si>
  <si>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</si>
  <si>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</si>
  <si>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</si>
  <si>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</si>
  <si>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</si>
  <si>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</si>
  <si>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</si>
  <si>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</si>
  <si>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</si>
  <si>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</si>
  <si>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</si>
  <si>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</si>
  <si>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</si>
  <si>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</si>
  <si>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</si>
  <si>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</si>
  <si>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</si>
  <si>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</si>
  <si>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</si>
  <si>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</si>
  <si>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</si>
  <si>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</si>
  <si>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</si>
  <si>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</si>
  <si>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</si>
  <si>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</si>
  <si>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</si>
  <si>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</si>
  <si>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</si>
  <si>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</si>
  <si>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</si>
  <si>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</si>
  <si>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</si>
  <si>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</si>
  <si>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</si>
  <si>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</si>
  <si>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</si>
  <si>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</si>
  <si>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</si>
  <si>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</si>
  <si>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</si>
  <si>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</si>
  <si>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</si>
  <si>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</si>
  <si>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</si>
  <si>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</si>
  <si>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</si>
  <si>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</si>
  <si>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</si>
  <si>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</si>
  <si>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</si>
  <si>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</si>
  <si>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</si>
  <si>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</si>
  <si>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</si>
  <si>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</si>
  <si>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</si>
  <si>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</si>
  <si>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</si>
  <si>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</si>
  <si>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</si>
  <si>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</si>
  <si>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</si>
  <si>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</si>
  <si>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</si>
  <si>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</si>
  <si>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</si>
  <si>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</si>
  <si>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</si>
  <si>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</si>
  <si>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</si>
  <si>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</si>
  <si>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</si>
  <si>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</si>
  <si>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</si>
  <si>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</si>
  <si>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</si>
  <si>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</si>
  <si>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</si>
  <si>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</si>
  <si>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</si>
  <si>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</si>
  <si>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</si>
  <si>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</si>
  <si>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</si>
  <si>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</si>
  <si>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</si>
  <si>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</si>
  <si>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</si>
  <si>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</si>
  <si>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</si>
  <si>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</si>
  <si>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</si>
  <si>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</si>
  <si>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</si>
  <si>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</si>
  <si>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</si>
  <si>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</si>
  <si>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</si>
  <si>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</si>
  <si>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</si>
  <si>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</si>
  <si>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</si>
  <si>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</si>
  <si>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</si>
  <si>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</si>
  <si>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</si>
  <si>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</si>
  <si>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</si>
  <si>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</si>
  <si>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</si>
  <si>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</si>
  <si>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</si>
  <si>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</si>
  <si>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</si>
  <si>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</si>
  <si>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</si>
  <si>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</si>
  <si>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</si>
  <si>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</si>
  <si>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</si>
  <si>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</si>
  <si>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</si>
  <si>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</si>
  <si>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</si>
  <si>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</si>
  <si>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</si>
  <si>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</si>
  <si>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</si>
  <si>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</si>
  <si>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</si>
  <si>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</si>
  <si>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</si>
  <si>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</si>
  <si>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</si>
  <si>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</si>
  <si>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</si>
  <si>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</si>
  <si>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</si>
  <si>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</si>
  <si>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</si>
  <si>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</si>
  <si>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</si>
  <si>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</si>
  <si>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</si>
  <si>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</si>
  <si>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</si>
  <si>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</si>
  <si>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</si>
  <si>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</si>
  <si>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</si>
  <si>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</si>
  <si>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</si>
  <si>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</si>
  <si>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</si>
  <si>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</si>
  <si>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</si>
  <si>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</si>
  <si>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</si>
  <si>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</si>
  <si>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</si>
  <si>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</si>
  <si>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</si>
  <si>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</si>
  <si>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</si>
  <si>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</si>
  <si>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</si>
  <si>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</si>
  <si>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</si>
  <si>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</si>
  <si>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</si>
  <si>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</si>
  <si>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</si>
  <si>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</si>
  <si>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</si>
  <si>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</si>
  <si>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</si>
  <si>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</si>
  <si>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</si>
  <si>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</si>
  <si>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</si>
  <si>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</si>
  <si>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</si>
  <si>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</si>
  <si>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</si>
  <si>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</si>
  <si>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</si>
  <si>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</si>
  <si>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</si>
  <si>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</si>
  <si>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</si>
  <si>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</si>
  <si>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</si>
  <si>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</si>
  <si>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</si>
  <si>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</si>
  <si>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</si>
  <si>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</si>
  <si>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</si>
  <si>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</si>
  <si>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</si>
  <si>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</si>
  <si>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</si>
  <si>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</si>
  <si>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</si>
  <si>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</si>
  <si>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</si>
  <si>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</si>
  <si>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</si>
  <si>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</si>
  <si>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</si>
  <si>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</si>
  <si>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</si>
  <si>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</si>
  <si>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</si>
  <si>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</si>
  <si>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</si>
  <si>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</si>
  <si>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</si>
  <si>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</si>
  <si>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</si>
  <si>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</si>
  <si>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</si>
  <si>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</si>
  <si>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</si>
  <si>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</si>
  <si>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</si>
  <si>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</si>
  <si>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</si>
  <si>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</si>
  <si>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</si>
  <si>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</si>
  <si>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</si>
  <si>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</si>
  <si>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</si>
  <si>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</si>
  <si>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</si>
  <si>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</si>
  <si>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</si>
  <si>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</si>
  <si>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</si>
  <si>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</si>
  <si>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</si>
  <si>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</si>
  <si>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</si>
  <si>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</si>
  <si>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</si>
  <si>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</si>
  <si>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</si>
  <si>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</si>
  <si>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</si>
  <si>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</si>
  <si>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</si>
  <si>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</si>
  <si>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</si>
  <si>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</si>
  <si>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</si>
  <si>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</si>
  <si>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</si>
  <si>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</si>
  <si>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</si>
  <si>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</si>
  <si>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</si>
  <si>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</si>
  <si>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</si>
  <si>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</si>
  <si>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</si>
  <si>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</si>
  <si>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</si>
  <si>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</si>
  <si>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</si>
  <si>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</si>
  <si>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</si>
  <si>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</si>
  <si>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</si>
  <si>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</si>
  <si>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</si>
  <si>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</si>
  <si>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</si>
  <si>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</si>
  <si>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</si>
  <si>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</si>
  <si>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</si>
  <si>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</si>
  <si>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</si>
  <si>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</si>
  <si>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</si>
  <si>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</si>
  <si>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</si>
  <si>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</si>
  <si>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</si>
  <si>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</si>
  <si>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</si>
  <si>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</si>
  <si>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</si>
  <si>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</si>
  <si>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</si>
  <si>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</si>
  <si>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</si>
  <si>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</si>
  <si>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</si>
  <si>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</si>
  <si>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</si>
  <si>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</si>
  <si>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</si>
  <si>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</si>
  <si>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</si>
  <si>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</si>
  <si>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</si>
  <si>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</si>
  <si>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</si>
  <si>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</si>
  <si>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</si>
  <si>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</si>
  <si>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</si>
  <si>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</si>
  <si>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</si>
  <si>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</si>
  <si>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</si>
  <si>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</si>
  <si>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</si>
  <si>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</si>
  <si>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</si>
  <si>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</si>
  <si>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</si>
  <si>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</si>
  <si>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</si>
  <si>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</si>
  <si>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</si>
  <si>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</si>
  <si>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</si>
  <si>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</si>
  <si>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</si>
  <si>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</si>
  <si>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</si>
  <si>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</si>
  <si>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</si>
  <si>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</si>
  <si>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</si>
  <si>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</si>
  <si>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</si>
  <si>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</si>
  <si>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</si>
  <si>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</si>
  <si>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</si>
  <si>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</si>
  <si>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</si>
  <si>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</si>
  <si>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</si>
  <si>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</si>
  <si>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</si>
  <si>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</si>
  <si>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</si>
  <si>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</si>
  <si>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</si>
  <si>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</si>
  <si>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</si>
  <si>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</si>
  <si>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</si>
  <si>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</si>
  <si>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</si>
  <si>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</si>
  <si>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</si>
  <si>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</si>
  <si>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</si>
  <si>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</si>
  <si>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</si>
  <si>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</si>
  <si>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</si>
  <si>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</si>
  <si>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</si>
  <si>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</si>
  <si>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</si>
  <si>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</si>
  <si>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</si>
  <si>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</si>
  <si>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</si>
  <si>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</si>
  <si>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</si>
  <si>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</si>
  <si>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</si>
  <si>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</si>
  <si>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</si>
  <si>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</si>
  <si>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</si>
  <si>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</si>
  <si>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</si>
  <si>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</si>
  <si>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</si>
  <si>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</si>
  <si>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</si>
  <si>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</si>
  <si>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</si>
  <si>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</si>
  <si>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</si>
  <si>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</si>
  <si>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</si>
  <si>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</si>
  <si>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</si>
  <si>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</si>
  <si>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</si>
  <si>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</si>
  <si>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</si>
  <si>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</si>
  <si>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</si>
  <si>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</si>
  <si>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</si>
  <si>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</si>
  <si>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</si>
  <si>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</si>
  <si>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</si>
  <si>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</si>
  <si>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</si>
  <si>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</si>
  <si>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</si>
  <si>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</si>
  <si>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</si>
  <si>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</si>
  <si>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</si>
  <si>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</si>
  <si>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</si>
  <si>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</si>
  <si>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</si>
  <si>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</si>
  <si>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</si>
  <si>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</si>
  <si>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</si>
  <si>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</si>
  <si>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</si>
  <si>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</si>
  <si>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</si>
  <si>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</si>
  <si>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</si>
  <si>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</si>
  <si>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</si>
  <si>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</si>
  <si>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</si>
  <si>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</si>
  <si>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</si>
  <si>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</si>
  <si>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</si>
  <si>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</si>
  <si>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</si>
  <si>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</si>
  <si>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</si>
  <si>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</si>
  <si>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</si>
  <si>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</si>
  <si>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</si>
  <si>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</si>
  <si>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</si>
  <si>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</si>
  <si>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</si>
  <si>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</si>
  <si>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</si>
  <si>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</si>
  <si>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</si>
  <si>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</si>
  <si>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</si>
  <si>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</si>
  <si>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</si>
  <si>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</si>
  <si>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</si>
  <si>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</si>
  <si>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</si>
  <si>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</si>
  <si>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</si>
  <si>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</si>
  <si>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</si>
  <si>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</si>
  <si>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</si>
  <si>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</si>
  <si>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</si>
  <si>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</si>
  <si>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</si>
  <si>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</si>
  <si>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</si>
  <si>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</si>
  <si>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</si>
  <si>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</si>
  <si>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</si>
  <si>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</si>
  <si>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</si>
  <si>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</si>
  <si>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</si>
  <si>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</si>
  <si>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</si>
  <si>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</si>
  <si>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</si>
  <si>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</si>
  <si>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</si>
  <si>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</si>
  <si>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</si>
  <si>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</si>
  <si>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</si>
  <si>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</si>
  <si>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</si>
  <si>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</si>
  <si>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</si>
  <si>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</si>
  <si>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</si>
  <si>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</si>
  <si>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</si>
  <si>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</si>
  <si>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</si>
  <si>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</si>
  <si>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</si>
  <si>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</si>
  <si>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</si>
  <si>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</si>
  <si>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</si>
  <si>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</si>
  <si>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</si>
  <si>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</si>
  <si>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</si>
  <si>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</si>
  <si>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</si>
  <si>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</si>
  <si>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</si>
  <si>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</si>
  <si>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</si>
  <si>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</si>
  <si>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</si>
  <si>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</si>
  <si>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</si>
  <si>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</si>
  <si>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</si>
  <si>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</si>
  <si>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</si>
  <si>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</si>
  <si>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</si>
  <si>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</si>
  <si>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</si>
  <si>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</si>
  <si>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</si>
  <si>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</si>
  <si>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</si>
  <si>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</si>
  <si>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</si>
  <si>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</si>
  <si>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</si>
  <si>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</si>
  <si>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</si>
  <si>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</si>
  <si>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</si>
  <si>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</si>
  <si>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</si>
  <si>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</si>
  <si>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</si>
  <si>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</si>
  <si>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</si>
  <si>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</si>
  <si>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</si>
  <si>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</si>
  <si>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</si>
  <si>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</si>
  <si>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</si>
  <si>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</si>
  <si>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</si>
  <si>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</si>
  <si>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</si>
  <si>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</si>
  <si>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</si>
  <si>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</si>
  <si>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</si>
  <si>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</si>
  <si>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</si>
  <si>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</si>
  <si>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</si>
  <si>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</si>
  <si>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</si>
  <si>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</si>
  <si>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</si>
  <si>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</si>
  <si>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</si>
  <si>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</si>
  <si>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</si>
  <si>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</si>
  <si>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</si>
  <si>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</si>
  <si>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</si>
  <si>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</si>
  <si>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</si>
  <si>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</si>
  <si>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</si>
  <si>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</si>
  <si>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</si>
  <si>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</si>
  <si>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</si>
  <si>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</si>
  <si>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</si>
  <si>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</si>
  <si>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</si>
  <si>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</si>
  <si>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</si>
  <si>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</si>
  <si>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</si>
  <si>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</si>
  <si>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</si>
  <si>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</si>
  <si>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</si>
  <si>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</si>
  <si>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</si>
  <si>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</si>
  <si>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</si>
  <si>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</si>
  <si>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</si>
  <si>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</si>
  <si>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</si>
  <si>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</si>
  <si>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</si>
  <si>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</si>
  <si>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</si>
  <si>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</si>
  <si>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</si>
  <si>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</si>
  <si>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</si>
  <si>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</si>
  <si>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</si>
  <si>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</si>
  <si>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</si>
  <si>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</si>
  <si>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</si>
  <si>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</si>
  <si>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</si>
  <si>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</si>
  <si>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</si>
  <si>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</si>
  <si>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</si>
  <si>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</si>
  <si>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</si>
  <si>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</si>
  <si>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</si>
  <si>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</si>
  <si>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</si>
  <si>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</si>
  <si>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</si>
  <si>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</si>
  <si>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</si>
  <si>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</si>
  <si>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</si>
  <si>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</si>
  <si>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</si>
  <si>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</si>
  <si>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</si>
  <si>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</si>
  <si>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</si>
  <si>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</si>
  <si>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</si>
  <si>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</si>
  <si>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</si>
  <si>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</si>
  <si>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</si>
  <si>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</si>
  <si>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</si>
  <si>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</si>
  <si>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</si>
  <si>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</si>
  <si>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</si>
  <si>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</si>
  <si>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</si>
  <si>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</si>
  <si>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</si>
  <si>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</si>
  <si>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</si>
  <si>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</si>
  <si>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</si>
  <si>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</si>
  <si>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</si>
  <si>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</si>
  <si>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</si>
  <si>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</si>
  <si>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</si>
  <si>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</si>
  <si>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</si>
  <si>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</si>
  <si>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</si>
  <si>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</si>
  <si>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</si>
  <si>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</si>
  <si>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</si>
  <si>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</si>
  <si>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</si>
  <si>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</si>
  <si>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</si>
  <si>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</si>
  <si>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</si>
  <si>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</si>
  <si>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</si>
  <si>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</si>
  <si>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</si>
  <si>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</si>
  <si>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</si>
  <si>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</si>
  <si>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</si>
  <si>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</si>
  <si>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</si>
  <si>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</si>
  <si>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</si>
  <si>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</si>
  <si>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</si>
  <si>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</si>
  <si>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</si>
  <si>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</si>
  <si>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</si>
  <si>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</si>
  <si>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</si>
  <si>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</si>
  <si>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</si>
  <si>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</si>
  <si>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</si>
  <si>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</si>
  <si>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</si>
  <si>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</si>
  <si>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</si>
  <si>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</si>
  <si>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</si>
  <si>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</si>
  <si>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</si>
  <si>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</si>
  <si>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</si>
  <si>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</si>
  <si>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</si>
  <si>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</si>
  <si>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</si>
  <si>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</si>
  <si>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</si>
  <si>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</si>
  <si>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</si>
  <si>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</si>
  <si>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</si>
  <si>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</si>
  <si>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</si>
  <si>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</si>
  <si>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</si>
  <si>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</si>
  <si>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</si>
  <si>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</si>
  <si>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</si>
  <si>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</si>
  <si>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</si>
  <si>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</si>
  <si>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</si>
  <si>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</si>
  <si>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</si>
  <si>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</si>
  <si>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</si>
  <si>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</si>
  <si>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</si>
  <si>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</si>
  <si>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</si>
  <si>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</si>
  <si>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</si>
  <si>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</si>
  <si>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</si>
  <si>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</si>
  <si>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</si>
  <si>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</si>
  <si>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</si>
  <si>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</si>
  <si>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</si>
  <si>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</si>
  <si>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</si>
  <si>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</si>
  <si>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</si>
  <si>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</si>
  <si>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</si>
  <si>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</si>
  <si>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</si>
  <si>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</si>
  <si>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</si>
  <si>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</si>
  <si>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</si>
  <si>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</si>
  <si>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</si>
  <si>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</si>
  <si>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</si>
  <si>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</si>
  <si>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</si>
  <si>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</si>
  <si>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</si>
  <si>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</si>
  <si>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</si>
  <si>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</si>
  <si>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</si>
  <si>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</si>
  <si>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</si>
  <si>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</si>
  <si>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</si>
  <si>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</si>
  <si>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</si>
  <si>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</si>
  <si>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</si>
  <si>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</si>
  <si>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</si>
  <si>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</si>
  <si>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</si>
  <si>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</si>
  <si>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</si>
  <si>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</si>
  <si>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</si>
  <si>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</si>
  <si>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</si>
  <si>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</si>
  <si>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</si>
  <si>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</si>
  <si>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</si>
  <si>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</si>
  <si>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</si>
  <si>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</si>
  <si>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</si>
  <si>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</si>
  <si>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</si>
  <si>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</si>
  <si>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</si>
  <si>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</si>
  <si>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</si>
  <si>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</si>
  <si>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</si>
  <si>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</si>
  <si>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</si>
  <si>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</si>
  <si>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</si>
  <si>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</si>
  <si>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</si>
  <si>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</si>
  <si>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</si>
  <si>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</si>
  <si>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</si>
  <si>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</si>
  <si>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</si>
  <si>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</si>
  <si>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</si>
  <si>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</si>
  <si>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</si>
  <si>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</si>
  <si>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</si>
  <si>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</si>
  <si>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</si>
  <si>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</si>
  <si>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</si>
  <si>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</si>
  <si>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</si>
  <si>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</si>
  <si>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</si>
  <si>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</si>
  <si>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</si>
  <si>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</si>
  <si>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</si>
  <si>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</si>
  <si>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</si>
  <si>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</si>
  <si>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</si>
  <si>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</si>
  <si>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</si>
  <si>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</si>
  <si>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</si>
  <si>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</si>
  <si>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</si>
  <si>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</si>
  <si>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</si>
  <si>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</si>
  <si>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</si>
  <si>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</si>
  <si>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</si>
  <si>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</si>
  <si>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</si>
  <si>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</si>
  <si>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</si>
  <si>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</si>
  <si>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</si>
  <si>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</si>
  <si>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</si>
  <si>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</si>
  <si>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</si>
  <si>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</si>
  <si>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</si>
  <si>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</si>
  <si>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</si>
  <si>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</si>
  <si>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</si>
  <si>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</si>
  <si>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</si>
  <si>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</si>
  <si>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</si>
  <si>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</si>
  <si>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</si>
  <si>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</si>
  <si>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</si>
  <si>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</si>
  <si>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</si>
  <si>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</si>
  <si>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</si>
  <si>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</si>
  <si>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</si>
  <si>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</si>
  <si>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</si>
  <si>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</si>
  <si>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</si>
  <si>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</si>
  <si>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</si>
  <si>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</si>
  <si>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</si>
  <si>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</si>
  <si>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</si>
  <si>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</si>
  <si>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</si>
  <si>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</si>
  <si>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</si>
  <si>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</si>
  <si>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</si>
  <si>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</si>
  <si>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</si>
  <si>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</si>
  <si>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</si>
  <si>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</si>
  <si>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</si>
  <si>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</si>
  <si>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</si>
  <si>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</si>
  <si>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</si>
  <si>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</si>
  <si>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</si>
  <si>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</si>
  <si>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</si>
  <si>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</si>
  <si>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</si>
  <si>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</si>
  <si>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</si>
  <si>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</si>
  <si>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</si>
  <si>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</si>
  <si>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</si>
  <si>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</si>
  <si>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</si>
  <si>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</si>
  <si>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</si>
  <si>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</si>
  <si>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</si>
  <si>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</si>
  <si>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</si>
  <si>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</si>
  <si>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</si>
  <si>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</si>
  <si>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</si>
  <si>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</si>
  <si>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</si>
  <si>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</si>
  <si>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</si>
  <si>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</si>
  <si>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</si>
  <si>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</si>
  <si>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</si>
  <si>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</si>
  <si>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</si>
  <si>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</si>
  <si>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</si>
  <si>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</si>
  <si>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</si>
  <si>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</si>
  <si>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</si>
  <si>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</si>
  <si>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</si>
  <si>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</si>
  <si>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</si>
  <si>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</si>
  <si>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</si>
  <si>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</si>
  <si>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</si>
  <si>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</si>
  <si>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</si>
  <si>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</si>
  <si>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</si>
  <si>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</si>
  <si>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</si>
  <si>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</si>
  <si>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</si>
  <si>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</si>
  <si>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</si>
  <si>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</si>
  <si>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</si>
  <si>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</si>
  <si>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</si>
  <si>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</si>
  <si>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</si>
  <si>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</si>
  <si>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</si>
  <si>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</si>
  <si>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</si>
  <si>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</si>
  <si>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</si>
  <si>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</si>
  <si>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</si>
  <si>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</si>
  <si>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</si>
  <si>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</si>
  <si>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</si>
  <si>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</si>
  <si>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</si>
  <si>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</si>
  <si>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</si>
  <si>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</si>
  <si>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</si>
  <si>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</si>
  <si>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</si>
  <si>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</si>
  <si>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</si>
  <si>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</si>
  <si>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</si>
  <si>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</si>
  <si>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</si>
  <si>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</si>
  <si>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</si>
  <si>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</si>
  <si>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</si>
  <si>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</si>
  <si>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</si>
  <si>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</si>
  <si>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</si>
  <si>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</si>
  <si>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</si>
  <si>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</si>
  <si>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</si>
  <si>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</si>
  <si>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</si>
  <si>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</si>
  <si>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</si>
  <si>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</si>
  <si>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</si>
  <si>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</si>
  <si>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</si>
  <si>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</si>
  <si>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</si>
  <si>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</si>
  <si>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</si>
  <si>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</si>
  <si>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</si>
  <si>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</si>
  <si>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</si>
  <si>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</si>
  <si>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</si>
  <si>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</si>
  <si>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</si>
  <si>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</si>
  <si>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</si>
  <si>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</si>
  <si>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</si>
  <si>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</si>
  <si>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</si>
  <si>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</si>
  <si>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</si>
  <si>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</si>
  <si>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</si>
  <si>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</si>
  <si>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</si>
  <si>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</si>
  <si>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</si>
  <si>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</si>
  <si>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</si>
  <si>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</si>
  <si>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</si>
  <si>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</si>
  <si>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</si>
  <si>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</si>
  <si>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</si>
  <si>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</si>
  <si>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</si>
  <si>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</si>
  <si>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</si>
  <si>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</si>
  <si>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</si>
  <si>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</si>
  <si>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</si>
  <si>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</si>
  <si>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</si>
  <si>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</si>
  <si>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</si>
  <si>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</si>
  <si>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</si>
  <si>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</si>
  <si>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</si>
  <si>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</si>
  <si>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</si>
  <si>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</si>
  <si>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</si>
  <si>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</si>
  <si>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</si>
  <si>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</si>
  <si>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</si>
  <si>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</si>
  <si>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</si>
  <si>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</si>
  <si>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</si>
  <si>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</si>
  <si>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</si>
  <si>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</si>
  <si>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</si>
  <si>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</si>
  <si>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</si>
  <si>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</si>
  <si>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</si>
  <si>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</si>
  <si>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</si>
  <si>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</si>
  <si>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</si>
  <si>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</si>
  <si>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</si>
  <si>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</si>
  <si>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</si>
  <si>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</si>
  <si>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</si>
  <si>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</si>
  <si>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</si>
  <si>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</si>
  <si>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</si>
  <si>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</si>
  <si>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</si>
  <si>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</si>
  <si>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</si>
  <si>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</si>
  <si>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</si>
  <si>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</si>
  <si>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</si>
  <si>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</si>
  <si>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</si>
  <si>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</si>
  <si>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</si>
  <si>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</si>
  <si>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</si>
  <si>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</si>
  <si>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</si>
  <si>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</si>
  <si>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</si>
  <si>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</si>
  <si>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</si>
  <si>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</si>
  <si>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</si>
  <si>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</si>
  <si>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</si>
  <si>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</si>
  <si>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</si>
  <si>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</si>
  <si>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</si>
  <si>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</si>
  <si>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</si>
  <si>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</si>
  <si>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</si>
  <si>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</si>
  <si>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</si>
  <si>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</si>
  <si>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</si>
  <si>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</si>
  <si>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</si>
  <si>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</si>
  <si>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</si>
  <si>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</si>
  <si>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</si>
  <si>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</si>
  <si>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</si>
  <si>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</si>
  <si>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</si>
  <si>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</si>
  <si>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</si>
  <si>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</si>
  <si>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</si>
  <si>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</si>
  <si>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</si>
  <si>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</si>
  <si>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</si>
  <si>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</si>
  <si>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</si>
  <si>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</si>
  <si>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</si>
  <si>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</si>
  <si>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</si>
  <si>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</si>
  <si>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</si>
  <si>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</si>
  <si>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</si>
  <si>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</si>
  <si>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</si>
  <si>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</si>
  <si>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</si>
  <si>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</si>
  <si>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</si>
  <si>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</si>
  <si>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</si>
  <si>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</si>
  <si>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</si>
  <si>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</si>
  <si>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</si>
  <si>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</si>
  <si>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</si>
  <si>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</si>
  <si>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</si>
  <si>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</si>
  <si>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</si>
  <si>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</si>
  <si>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</si>
  <si>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</si>
  <si>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</si>
  <si>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</si>
  <si>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</si>
  <si>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</si>
  <si>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</si>
  <si>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</si>
  <si>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</si>
  <si>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</si>
  <si>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</si>
  <si>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</si>
  <si>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</si>
  <si>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</si>
  <si>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</si>
  <si>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</si>
  <si>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</si>
  <si>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</si>
  <si>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</si>
  <si>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</si>
  <si>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</si>
  <si>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</si>
  <si>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</si>
  <si>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</si>
  <si>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</si>
  <si>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</si>
  <si>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</si>
  <si>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</si>
  <si>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</si>
  <si>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</si>
  <si>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</si>
  <si>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</si>
  <si>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</si>
  <si>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</si>
  <si>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</si>
  <si>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</si>
  <si>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</si>
  <si>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</si>
  <si>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</si>
  <si>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</si>
  <si>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</si>
  <si>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</si>
  <si>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</si>
  <si>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</si>
  <si>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</si>
  <si>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</si>
  <si>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</si>
  <si>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</si>
  <si>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</si>
  <si>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</si>
  <si>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</si>
  <si>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</si>
  <si>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</si>
  <si>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</si>
  <si>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</si>
  <si>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</si>
  <si>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</si>
  <si>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</si>
  <si>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</si>
  <si>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</si>
  <si>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</si>
  <si>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</si>
  <si>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</si>
  <si>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</si>
  <si>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</si>
  <si>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</si>
  <si>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</si>
  <si>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</si>
  <si>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</si>
  <si>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</si>
  <si>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</si>
  <si>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</si>
  <si>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</si>
  <si>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</si>
  <si>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</si>
  <si>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</si>
  <si>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</si>
  <si>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</si>
  <si>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</si>
  <si>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</si>
  <si>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</si>
  <si>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</si>
  <si>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</si>
  <si>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</si>
  <si>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</si>
  <si>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</si>
  <si>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</si>
  <si>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</si>
  <si>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</si>
  <si>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</si>
  <si>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</si>
  <si>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</si>
  <si>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</si>
  <si>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</si>
  <si>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</si>
  <si>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</si>
  <si>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</si>
  <si>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</si>
  <si>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</si>
  <si>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</si>
  <si>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</si>
  <si>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</si>
  <si>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</si>
  <si>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</si>
  <si>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</si>
  <si>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</si>
  <si>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</si>
  <si>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</si>
  <si>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</si>
  <si>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</si>
  <si>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</si>
  <si>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</si>
  <si>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</si>
  <si>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</si>
  <si>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</si>
  <si>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</si>
  <si>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</si>
  <si>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</si>
  <si>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</si>
  <si>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</si>
  <si>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</si>
  <si>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</si>
  <si>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</si>
  <si>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</si>
  <si>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</si>
  <si>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</si>
  <si>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</si>
  <si>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</si>
  <si>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</si>
  <si>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</si>
  <si>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</si>
  <si>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</si>
  <si>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</si>
  <si>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</si>
  <si>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</si>
  <si>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</si>
  <si>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</si>
  <si>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</si>
  <si>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</si>
  <si>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</si>
  <si>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</si>
  <si>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</si>
  <si>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</si>
  <si>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</si>
  <si>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</si>
  <si>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</si>
  <si>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</si>
  <si>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</si>
  <si>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</si>
  <si>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</si>
  <si>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</si>
  <si>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</si>
  <si>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</si>
  <si>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</si>
  <si>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</si>
  <si>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</si>
  <si>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</si>
  <si>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</si>
  <si>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</si>
  <si>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</si>
  <si>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</si>
  <si>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</si>
  <si>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</si>
  <si>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</si>
  <si>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</si>
  <si>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</si>
  <si>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</si>
  <si>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</si>
  <si>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</si>
  <si>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</si>
  <si>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</si>
  <si>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</si>
  <si>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</si>
  <si>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</si>
  <si>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</si>
  <si>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</si>
  <si>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</si>
  <si>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</si>
  <si>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</si>
  <si>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</si>
  <si>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</si>
  <si>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</si>
  <si>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</si>
  <si>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</si>
  <si>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</si>
  <si>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</si>
  <si>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</si>
  <si>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</si>
  <si>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</si>
  <si>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</si>
  <si>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</si>
  <si>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</si>
  <si>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</si>
  <si>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</si>
  <si>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</si>
  <si>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</si>
  <si>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</si>
  <si>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</si>
  <si>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</si>
  <si>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</si>
  <si>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</si>
  <si>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</si>
  <si>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</si>
  <si>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</si>
  <si>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</si>
  <si>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</si>
  <si>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</si>
  <si>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</si>
  <si>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</si>
  <si>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</si>
  <si>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</si>
  <si>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</si>
  <si>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</si>
  <si>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</si>
  <si>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</si>
  <si>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</si>
  <si>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</si>
  <si>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</si>
  <si>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</si>
  <si>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</si>
  <si>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</si>
  <si>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</si>
  <si>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</si>
  <si>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</si>
  <si>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</si>
  <si>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</si>
  <si>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</si>
  <si>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</si>
  <si>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</si>
  <si>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</si>
  <si>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</si>
  <si>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</si>
  <si>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</si>
  <si>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</si>
  <si>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</si>
  <si>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</si>
  <si>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</si>
  <si>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</si>
  <si>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</si>
  <si>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</si>
  <si>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</si>
  <si>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</si>
  <si>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</si>
  <si>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</si>
  <si>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</si>
  <si>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</si>
  <si>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</si>
  <si>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</si>
  <si>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</si>
  <si>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</si>
  <si>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</si>
  <si>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</si>
  <si>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</si>
  <si>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</si>
  <si>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</si>
  <si>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</si>
  <si>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</si>
  <si>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</si>
  <si>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</si>
  <si>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</si>
  <si>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</si>
  <si>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</si>
  <si>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</si>
  <si>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</si>
  <si>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</si>
  <si>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</si>
  <si>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</si>
  <si>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</si>
  <si>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</si>
  <si>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</si>
  <si>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</si>
  <si>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</si>
  <si>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</si>
  <si>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</si>
  <si>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</si>
  <si>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</si>
  <si>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</si>
  <si>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</si>
  <si>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</si>
  <si>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</si>
  <si>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</si>
  <si>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</si>
  <si>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</si>
  <si>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</si>
  <si>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</si>
  <si>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</si>
  <si>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</si>
  <si>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</si>
  <si>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</si>
  <si>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</si>
  <si>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</si>
  <si>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</si>
  <si>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</si>
  <si>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</si>
  <si>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</si>
  <si>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</si>
  <si>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</si>
  <si>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</si>
  <si>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</si>
  <si>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</si>
  <si>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</si>
  <si>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</si>
  <si>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</si>
  <si>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</si>
  <si>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</si>
  <si>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</si>
  <si>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</si>
  <si>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</si>
  <si>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</si>
  <si>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</si>
  <si>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</si>
  <si>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</si>
  <si>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</si>
  <si>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</si>
  <si>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</si>
  <si>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</si>
  <si>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</si>
  <si>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</si>
  <si>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</si>
  <si>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</si>
  <si>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</si>
  <si>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</si>
  <si>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</si>
  <si>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</si>
  <si>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</si>
  <si>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</si>
  <si>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</si>
  <si>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</si>
  <si>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</si>
  <si>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</si>
  <si>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</si>
  <si>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</si>
  <si>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</si>
  <si>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</si>
  <si>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</si>
  <si>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</si>
  <si>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</si>
  <si>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</si>
  <si>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</si>
  <si>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</si>
  <si>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</si>
  <si>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</si>
  <si>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</si>
  <si>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</si>
  <si>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</si>
  <si>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</si>
  <si>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</si>
  <si>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</si>
  <si>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</si>
  <si>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</si>
  <si>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</si>
  <si>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</si>
  <si>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</si>
  <si>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</si>
  <si>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</si>
  <si>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</si>
  <si>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</si>
  <si>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</si>
  <si>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</si>
  <si>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</si>
  <si>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</si>
  <si>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</si>
  <si>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</si>
  <si>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</si>
  <si>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</si>
  <si>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</si>
  <si>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</si>
  <si>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</si>
  <si>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</si>
  <si>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</si>
  <si>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</si>
  <si>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</si>
  <si>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</si>
  <si>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</si>
  <si>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</si>
  <si>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</si>
  <si>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</si>
  <si>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</si>
  <si>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</si>
  <si>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</si>
  <si>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</si>
  <si>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</si>
  <si>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</si>
  <si>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</si>
  <si>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</si>
  <si>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</si>
  <si>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</si>
  <si>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</si>
  <si>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</si>
  <si>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</si>
  <si>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</si>
  <si>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</si>
  <si>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</si>
  <si>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</si>
  <si>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</si>
  <si>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</si>
  <si>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</si>
  <si>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</si>
  <si>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</si>
  <si>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</si>
  <si>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</si>
  <si>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</si>
  <si>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</si>
  <si>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</si>
  <si>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</si>
  <si>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</si>
  <si>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</si>
  <si>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</si>
  <si>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</si>
  <si>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</si>
  <si>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</si>
  <si>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</si>
  <si>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</si>
  <si>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</si>
  <si>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</si>
  <si>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</si>
  <si>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</si>
  <si>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</si>
  <si>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</si>
  <si>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</si>
  <si>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</si>
  <si>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</si>
  <si>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</si>
  <si>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</si>
  <si>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</si>
  <si>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</si>
  <si>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</si>
  <si>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</si>
  <si>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</si>
  <si>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</si>
  <si>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</si>
  <si>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</si>
  <si>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</si>
  <si>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</si>
  <si>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</si>
  <si>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</si>
  <si>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</si>
  <si>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</si>
  <si>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</si>
  <si>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</si>
  <si>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</si>
  <si>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</si>
  <si>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</si>
  <si>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</si>
  <si>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</si>
  <si>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</si>
  <si>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</si>
  <si>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</si>
  <si>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</si>
  <si>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</si>
  <si>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</si>
  <si>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</si>
  <si>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</si>
  <si>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</si>
  <si>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</si>
  <si>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</si>
  <si>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</si>
  <si>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</si>
  <si>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</si>
  <si>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</si>
  <si>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</si>
  <si>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</si>
  <si>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</si>
  <si>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</si>
  <si>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</si>
  <si>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</si>
  <si>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</si>
  <si>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</si>
  <si>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</si>
  <si>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</si>
  <si>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</si>
  <si>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</si>
  <si>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</si>
  <si>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</si>
  <si>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</si>
  <si>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</si>
  <si>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</si>
  <si>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</si>
  <si>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</si>
  <si>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</si>
  <si>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</si>
  <si>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</si>
  <si>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</si>
  <si>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</si>
  <si>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</si>
  <si>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</si>
  <si>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</si>
  <si>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</si>
  <si>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</si>
  <si>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</si>
  <si>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</si>
  <si>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</si>
  <si>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</si>
  <si>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</si>
  <si>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</si>
  <si>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</si>
  <si>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</si>
  <si>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</si>
  <si>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</si>
  <si>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</si>
  <si>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</si>
  <si>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</si>
  <si>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</si>
  <si>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</si>
  <si>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</si>
  <si>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</si>
  <si>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</si>
  <si>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</si>
  <si>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</si>
  <si>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</si>
  <si>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</si>
  <si>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</si>
  <si>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</si>
  <si>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</si>
  <si>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</si>
  <si>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</si>
  <si>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</si>
  <si>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</si>
  <si>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</si>
  <si>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</si>
  <si>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</si>
  <si>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</si>
  <si>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</si>
  <si>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</si>
  <si>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</si>
  <si>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</si>
  <si>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</si>
  <si>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</si>
  <si>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</si>
  <si>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</si>
  <si>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</si>
  <si>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</si>
  <si>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</si>
  <si>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</si>
  <si>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</si>
  <si>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</si>
  <si>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</si>
  <si>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</si>
  <si>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</si>
  <si>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</si>
  <si>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</si>
  <si>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</si>
  <si>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</si>
  <si>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</si>
  <si>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</si>
  <si>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</si>
  <si>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</si>
  <si>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</si>
  <si>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</si>
  <si>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</si>
  <si>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</si>
  <si>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</si>
  <si>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</si>
  <si>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</si>
  <si>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</si>
  <si>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</si>
  <si>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</si>
  <si>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</si>
  <si>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</si>
  <si>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</si>
  <si>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</si>
  <si>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</si>
  <si>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</si>
  <si>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</si>
  <si>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</si>
  <si>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</si>
  <si>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</si>
  <si>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</si>
  <si>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</si>
  <si>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</si>
  <si>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</si>
  <si>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</si>
  <si>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</si>
  <si>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</si>
  <si>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</si>
  <si>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</si>
  <si>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</si>
  <si>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</si>
  <si>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</si>
  <si>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</si>
  <si>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</si>
  <si>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</si>
  <si>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</si>
  <si>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</si>
  <si>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</si>
  <si>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</si>
  <si>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</si>
  <si>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</si>
  <si>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</si>
  <si>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</si>
  <si>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</si>
  <si>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</si>
  <si>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</si>
  <si>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</si>
  <si>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</si>
  <si>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</si>
  <si>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</si>
  <si>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</si>
  <si>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</si>
  <si>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</si>
  <si>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</si>
  <si>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</si>
  <si>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</si>
  <si>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</si>
  <si>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</si>
  <si>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</si>
  <si>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</si>
  <si>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</si>
  <si>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</si>
  <si>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</si>
  <si>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</si>
  <si>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</si>
  <si>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</si>
  <si>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</si>
  <si>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</si>
  <si>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</si>
  <si>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</si>
  <si>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</si>
  <si>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</si>
  <si>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</si>
  <si>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</si>
  <si>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</si>
  <si>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</si>
  <si>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</si>
  <si>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</si>
  <si>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</si>
  <si>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</si>
  <si>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</si>
  <si>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</si>
  <si>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</si>
  <si>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</si>
  <si>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</si>
  <si>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</si>
  <si>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</si>
  <si>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</si>
  <si>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</si>
  <si>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</si>
  <si>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</si>
  <si>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</si>
  <si>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</si>
  <si>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</si>
  <si>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</si>
  <si>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</si>
  <si>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</si>
  <si>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</si>
  <si>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</si>
  <si>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</si>
  <si>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</si>
  <si>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</si>
  <si>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</si>
  <si>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</si>
  <si>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</si>
  <si>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</si>
  <si>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</si>
  <si>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</si>
  <si>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</si>
  <si>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</si>
  <si>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</si>
  <si>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</si>
  <si>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</si>
  <si>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</si>
  <si>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</si>
  <si>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</si>
  <si>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</si>
  <si>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</si>
  <si>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</si>
  <si>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</si>
  <si>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</si>
  <si>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</si>
  <si>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</si>
  <si>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</si>
  <si>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</si>
  <si>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</si>
  <si>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</si>
  <si>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</si>
  <si>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</si>
  <si>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</si>
  <si>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</si>
  <si>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</si>
  <si>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</si>
  <si>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</si>
  <si>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</si>
  <si>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</si>
  <si>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</si>
  <si>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</si>
  <si>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</si>
  <si>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</si>
  <si>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</si>
  <si>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</si>
  <si>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</si>
  <si>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</si>
  <si>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</si>
  <si>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</si>
  <si>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</si>
  <si>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</si>
  <si>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</si>
  <si>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</si>
  <si>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</si>
  <si>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</si>
  <si>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</si>
  <si>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</si>
  <si>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</si>
  <si>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</si>
  <si>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</si>
  <si>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</si>
  <si>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</si>
  <si>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</si>
  <si>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</si>
  <si>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</si>
  <si>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</si>
  <si>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</si>
  <si>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</si>
  <si>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</si>
  <si>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</si>
  <si>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</si>
  <si>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</si>
  <si>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</si>
  <si>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</si>
  <si>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</si>
  <si>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</si>
  <si>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</si>
  <si>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</si>
  <si>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</si>
  <si>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</si>
  <si>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</si>
  <si>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</si>
  <si>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</si>
  <si>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</si>
  <si>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</si>
  <si>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</si>
  <si>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</si>
  <si>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</si>
  <si>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</si>
  <si>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</si>
  <si>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</si>
  <si>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</si>
  <si>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</si>
  <si>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</si>
  <si>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</si>
  <si>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</si>
  <si>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</si>
  <si>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</si>
  <si>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</si>
  <si>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</si>
  <si>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</si>
  <si>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</si>
  <si>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</si>
  <si>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</si>
  <si>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</si>
  <si>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</si>
  <si>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</si>
  <si>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</si>
  <si>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</si>
  <si>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</si>
  <si>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</si>
  <si>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</si>
  <si>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</si>
  <si>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</si>
  <si>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</si>
  <si>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</si>
  <si>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</si>
  <si>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</si>
  <si>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</si>
  <si>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</si>
  <si>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</si>
  <si>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</si>
  <si>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</si>
  <si>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</si>
  <si>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</si>
  <si>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</si>
  <si>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</si>
  <si>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</si>
  <si>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</si>
  <si>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</si>
  <si>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</si>
  <si>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</si>
  <si>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</si>
  <si>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</si>
  <si>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</si>
  <si>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</si>
  <si>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</si>
  <si>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</si>
  <si>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</si>
  <si>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</si>
  <si>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</si>
  <si>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</si>
  <si>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</si>
  <si>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</si>
  <si>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</si>
  <si>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</si>
  <si>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</si>
  <si>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</si>
  <si>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</si>
  <si>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</si>
  <si>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</si>
  <si>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</si>
  <si>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</si>
  <si>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</si>
  <si>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</si>
  <si>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</si>
  <si>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</si>
  <si>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</si>
  <si>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</si>
  <si>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</si>
  <si>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</si>
  <si>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</si>
  <si>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</si>
  <si>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</si>
  <si>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</si>
  <si>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</si>
  <si>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</si>
  <si>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</si>
  <si>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</si>
  <si>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</si>
  <si>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</si>
  <si>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</si>
  <si>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</si>
  <si>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</si>
  <si>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</si>
  <si>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</si>
  <si>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</si>
  <si>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</si>
  <si>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</si>
  <si>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</si>
  <si>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</si>
  <si>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</si>
  <si>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</si>
  <si>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</si>
  <si>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</si>
  <si>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</si>
  <si>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</si>
  <si>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</si>
  <si>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</si>
  <si>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</si>
  <si>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</si>
  <si>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</si>
  <si>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</si>
  <si>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</si>
  <si>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</si>
  <si>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</si>
  <si>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</si>
  <si>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</si>
  <si>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</si>
  <si>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</si>
  <si>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</si>
  <si>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</si>
  <si>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</si>
  <si>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</si>
  <si>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</si>
  <si>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</si>
  <si>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</si>
  <si>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</si>
  <si>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</si>
  <si>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</si>
  <si>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</si>
  <si>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</si>
  <si>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</si>
  <si>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</si>
  <si>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</si>
  <si>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</si>
  <si>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</si>
  <si>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</si>
  <si>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</si>
  <si>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</si>
  <si>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</si>
  <si>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</si>
  <si>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</si>
  <si>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</si>
  <si>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</si>
  <si>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</si>
  <si>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</si>
  <si>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</si>
  <si>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</si>
  <si>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</si>
  <si>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</si>
  <si>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</si>
  <si>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</si>
  <si>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</si>
  <si>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</si>
  <si>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</si>
  <si>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</si>
  <si>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</si>
  <si>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</si>
  <si>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</si>
  <si>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</si>
  <si>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</si>
  <si>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</si>
  <si>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</si>
  <si>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</si>
  <si>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</si>
  <si>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</si>
  <si>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</si>
  <si>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</si>
  <si>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</si>
  <si>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</si>
  <si>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</si>
  <si>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</si>
  <si>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</si>
  <si>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</si>
  <si>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</si>
  <si>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</si>
  <si>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</si>
  <si>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</si>
  <si>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</si>
  <si>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</si>
  <si>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</si>
  <si>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</si>
  <si>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</si>
  <si>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</si>
  <si>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</si>
  <si>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</si>
  <si>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</si>
  <si>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</si>
  <si>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</si>
  <si>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</si>
  <si>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</si>
  <si>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</si>
  <si>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</si>
  <si>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</si>
  <si>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</si>
  <si>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</si>
  <si>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</si>
  <si>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</si>
  <si>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</si>
  <si>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</si>
  <si>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</si>
  <si>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</si>
  <si>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</si>
  <si>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</si>
  <si>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</si>
  <si>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</si>
  <si>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</si>
  <si>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</si>
  <si>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</si>
  <si>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</si>
  <si>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</si>
  <si>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</si>
  <si>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</si>
  <si>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</si>
  <si>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</si>
  <si>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</si>
  <si>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</si>
  <si>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</si>
  <si>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</si>
  <si>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</si>
  <si>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</si>
  <si>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</si>
  <si>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</si>
  <si>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</si>
  <si>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</si>
  <si>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</si>
  <si>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</si>
  <si>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</si>
  <si>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</si>
  <si>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</si>
  <si>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</si>
  <si>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</si>
  <si>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</si>
  <si>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</si>
  <si>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</si>
  <si>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</si>
  <si>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</si>
  <si>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</si>
  <si>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</si>
  <si>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</si>
  <si>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</si>
  <si>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</si>
  <si>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</si>
  <si>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</si>
  <si>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</si>
  <si>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</si>
  <si>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</si>
  <si>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</si>
  <si>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</si>
  <si>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</si>
  <si>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</si>
  <si>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</si>
  <si>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</si>
  <si>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</si>
  <si>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</si>
  <si>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</si>
  <si>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</si>
  <si>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</si>
  <si>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</si>
  <si>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</si>
  <si>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</si>
  <si>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</si>
  <si>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</si>
  <si>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</si>
  <si>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</si>
  <si>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</si>
  <si>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</si>
  <si>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</si>
  <si>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</si>
  <si>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</si>
  <si>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</si>
  <si>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</si>
  <si>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</si>
  <si>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</si>
  <si>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</si>
  <si>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</si>
  <si>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</si>
  <si>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</si>
  <si>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</si>
  <si>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</si>
  <si>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</si>
  <si>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</si>
  <si>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</si>
  <si>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</si>
  <si>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</si>
  <si>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</si>
  <si>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</si>
  <si>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</si>
  <si>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</si>
  <si>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</si>
  <si>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</si>
  <si>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</si>
  <si>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</si>
  <si>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</si>
  <si>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</si>
  <si>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</si>
  <si>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</si>
  <si>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</si>
  <si>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</si>
  <si>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</si>
  <si>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</si>
  <si>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</si>
  <si>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</si>
  <si>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</si>
  <si>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</si>
  <si>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</si>
  <si>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</si>
  <si>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</si>
  <si>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</si>
  <si>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</si>
  <si>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</si>
  <si>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</si>
  <si>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</si>
  <si>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</si>
  <si>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</si>
  <si>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</si>
  <si>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</si>
  <si>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</si>
  <si>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</si>
  <si>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</si>
  <si>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</si>
  <si>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</si>
  <si>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</si>
  <si>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</si>
  <si>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</si>
  <si>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</si>
  <si>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</si>
  <si>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</si>
  <si>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</si>
  <si>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</si>
  <si>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</si>
  <si>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</si>
  <si>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</si>
  <si>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</si>
  <si>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</si>
  <si>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</si>
  <si>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</si>
  <si>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</si>
  <si>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</si>
  <si>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</si>
  <si>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</si>
  <si>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</si>
  <si>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</si>
  <si>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</si>
  <si>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</si>
  <si>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</si>
  <si>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</si>
  <si>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</si>
  <si>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</si>
  <si>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</si>
  <si>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</si>
  <si>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</si>
  <si>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</si>
  <si>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</si>
  <si>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</si>
  <si>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</si>
  <si>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</si>
  <si>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</si>
  <si>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</si>
  <si>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</si>
  <si>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</si>
  <si>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</si>
  <si>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</si>
  <si>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</si>
  <si>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</si>
  <si>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</si>
  <si>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</si>
  <si>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</si>
  <si>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</si>
  <si>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</si>
  <si>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</si>
  <si>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</si>
  <si>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</si>
  <si>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</si>
  <si>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</si>
  <si>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</si>
  <si>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</si>
  <si>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</si>
  <si>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</si>
  <si>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</si>
  <si>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</si>
  <si>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</si>
  <si>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</si>
  <si>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</si>
  <si>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</si>
  <si>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</si>
  <si>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</si>
  <si>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</si>
  <si>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</si>
  <si>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</si>
  <si>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</si>
  <si>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</si>
  <si>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</si>
  <si>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</si>
  <si>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</si>
  <si>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</si>
  <si>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</si>
  <si>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</si>
  <si>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</si>
  <si>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</si>
  <si>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</si>
  <si>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</si>
  <si>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</si>
  <si>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</si>
  <si>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</si>
  <si>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</si>
  <si>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</si>
  <si>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</si>
  <si>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</si>
  <si>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</si>
  <si>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</si>
  <si>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</si>
  <si>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</si>
  <si>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</si>
  <si>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</si>
  <si>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</si>
  <si>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</si>
  <si>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</si>
  <si>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</si>
  <si>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</si>
  <si>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</si>
  <si>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</si>
  <si>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</si>
  <si>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</si>
  <si>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</si>
  <si>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</si>
  <si>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</si>
  <si>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</si>
  <si>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</si>
  <si>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</si>
  <si>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</si>
  <si>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</si>
  <si>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</si>
  <si>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</si>
  <si>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</si>
  <si>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</si>
  <si>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</si>
  <si>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</si>
  <si>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</si>
  <si>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</si>
  <si>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</si>
  <si>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</si>
  <si>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</si>
  <si>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</si>
  <si>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</si>
  <si>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</si>
  <si>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</si>
  <si>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</si>
  <si>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</si>
  <si>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</si>
  <si>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</si>
  <si>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</si>
  <si>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</si>
  <si>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</si>
  <si>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</si>
  <si>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</si>
  <si>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</si>
  <si>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</si>
  <si>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</si>
  <si>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</si>
  <si>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</si>
  <si>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</si>
  <si>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</si>
  <si>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</si>
  <si>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</si>
  <si>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</si>
  <si>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</si>
  <si>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</si>
  <si>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</si>
  <si>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</si>
  <si>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</si>
  <si>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</si>
  <si>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</si>
  <si>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</si>
  <si>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</si>
  <si>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</si>
  <si>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</si>
  <si>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</si>
  <si>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</si>
  <si>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</si>
  <si>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</si>
  <si>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</si>
  <si>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</si>
  <si>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</si>
  <si>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</si>
  <si>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</si>
  <si>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</si>
  <si>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</si>
  <si>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</si>
  <si>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</si>
  <si>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</si>
  <si>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</si>
  <si>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</si>
  <si>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</si>
  <si>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</si>
  <si>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</si>
  <si>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</si>
  <si>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</si>
  <si>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</si>
  <si>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</si>
  <si>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</si>
  <si>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</si>
  <si>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</si>
  <si>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</si>
  <si>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</si>
  <si>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</si>
  <si>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</si>
  <si>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</si>
  <si>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</si>
  <si>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</si>
  <si>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</si>
  <si>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</si>
  <si>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</si>
  <si>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</si>
  <si>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</si>
  <si>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</si>
  <si>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</si>
  <si>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</si>
  <si>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</si>
  <si>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</si>
  <si>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</si>
  <si>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</si>
  <si>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</si>
  <si>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</si>
  <si>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</si>
  <si>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</si>
  <si>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</si>
  <si>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</si>
  <si>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</si>
  <si>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</si>
  <si>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</si>
  <si>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</si>
  <si>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</si>
  <si>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</si>
  <si>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</si>
  <si>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</si>
  <si>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</si>
  <si>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</si>
  <si>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</si>
  <si>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</si>
  <si>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</si>
  <si>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</si>
  <si>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</si>
  <si>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</si>
  <si>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</si>
  <si>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</si>
  <si>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</si>
  <si>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</si>
  <si>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</si>
  <si>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</si>
  <si>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</si>
  <si>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</si>
  <si>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</si>
  <si>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</si>
  <si>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</si>
  <si>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</si>
  <si>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</si>
  <si>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</si>
  <si>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</si>
  <si>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</si>
  <si>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</si>
  <si>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</si>
  <si>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</si>
  <si>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</si>
  <si>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</si>
  <si>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</si>
  <si>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</si>
  <si>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</si>
  <si>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</si>
  <si>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</si>
  <si>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</si>
  <si>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</si>
  <si>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</si>
  <si>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</si>
  <si>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</si>
  <si>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</si>
  <si>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</si>
  <si>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</si>
  <si>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</si>
  <si>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</si>
  <si>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</si>
  <si>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</si>
  <si>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</si>
  <si>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</si>
  <si>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</si>
  <si>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</si>
  <si>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</si>
  <si>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</si>
  <si>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</si>
  <si>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</si>
  <si>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</si>
  <si>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</si>
  <si>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</si>
  <si>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</si>
  <si>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</si>
  <si>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</si>
  <si>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</si>
  <si>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</si>
  <si>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</si>
  <si>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</si>
  <si>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</si>
  <si>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</si>
  <si>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</si>
  <si>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</si>
  <si>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</si>
  <si>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</si>
  <si>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</si>
  <si>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</si>
  <si>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</si>
  <si>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</si>
  <si>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</si>
  <si>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</si>
  <si>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</si>
  <si>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</si>
  <si>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</si>
  <si>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</si>
  <si>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</si>
  <si>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</si>
  <si>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</si>
  <si>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</si>
  <si>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</si>
  <si>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</si>
  <si>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</si>
  <si>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</si>
  <si>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</si>
  <si>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</si>
  <si>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</si>
  <si>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</si>
  <si>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</si>
  <si>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</si>
  <si>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</si>
  <si>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</si>
  <si>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</si>
  <si>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</si>
  <si>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</si>
  <si>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</si>
  <si>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</si>
  <si>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</si>
  <si>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</si>
  <si>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</si>
  <si>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</si>
  <si>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</si>
  <si>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</si>
  <si>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</si>
  <si>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</si>
  <si>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</si>
  <si>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</si>
  <si>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</si>
  <si>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</si>
  <si>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</si>
  <si>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</si>
  <si>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</si>
  <si>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</si>
  <si>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</si>
  <si>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</si>
  <si>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</si>
  <si>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</si>
  <si>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</si>
  <si>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</si>
  <si>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</si>
  <si>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</si>
  <si>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</si>
  <si>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</si>
  <si>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</si>
  <si>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</si>
  <si>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</si>
  <si>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</si>
  <si>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</si>
  <si>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</si>
  <si>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</si>
  <si>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</si>
  <si>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</si>
  <si>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</si>
  <si>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</si>
  <si>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</si>
  <si>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</si>
  <si>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</si>
  <si>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</si>
  <si>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</si>
  <si>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</si>
  <si>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</si>
  <si>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</si>
  <si>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</si>
  <si>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</si>
  <si>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</si>
  <si>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</si>
  <si>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</si>
  <si>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</si>
  <si>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</si>
  <si>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</si>
  <si>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</si>
  <si>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</si>
  <si>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</si>
  <si>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</si>
  <si>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</si>
  <si>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</si>
  <si>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</si>
  <si>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</si>
  <si>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</si>
  <si>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</si>
  <si>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</si>
  <si>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</si>
  <si>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</si>
  <si>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</si>
  <si>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</si>
  <si>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</si>
  <si>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</si>
  <si>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</si>
  <si>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</si>
  <si>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</si>
  <si>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</si>
  <si>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</si>
  <si>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</si>
  <si>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</si>
  <si>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</si>
  <si>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</si>
  <si>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</si>
  <si>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</si>
  <si>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</si>
  <si>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</si>
  <si>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</si>
  <si>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</si>
  <si>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</si>
  <si>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</si>
  <si>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</si>
  <si>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</si>
  <si>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</si>
  <si>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</si>
  <si>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</si>
  <si>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</si>
  <si>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</si>
  <si>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</si>
  <si>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</si>
  <si>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</si>
  <si>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</si>
  <si>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</si>
  <si>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</si>
  <si>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</si>
  <si>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</si>
  <si>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</si>
  <si>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</si>
  <si>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</si>
  <si>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</si>
  <si>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</si>
  <si>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</si>
  <si>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</si>
  <si>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</si>
  <si>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</si>
  <si>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</si>
  <si>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</si>
  <si>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</si>
  <si>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</si>
  <si>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</si>
  <si>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</si>
  <si>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</si>
  <si>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</si>
  <si>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</si>
  <si>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</si>
  <si>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</si>
  <si>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</si>
  <si>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</si>
  <si>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</si>
  <si>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</si>
  <si>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</si>
  <si>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</si>
  <si>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</si>
  <si>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</si>
  <si>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</si>
  <si>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</si>
  <si>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</si>
  <si>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</si>
  <si>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</si>
  <si>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</si>
  <si>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</si>
  <si>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</si>
  <si>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</si>
  <si>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</si>
  <si>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</si>
  <si>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</si>
  <si>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</si>
  <si>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</si>
  <si>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</si>
  <si>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</si>
  <si>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</si>
  <si>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</si>
  <si>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</si>
  <si>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</si>
  <si>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</si>
  <si>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</si>
  <si>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</si>
  <si>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</si>
  <si>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</si>
  <si>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</si>
  <si>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</si>
  <si>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</si>
  <si>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</si>
  <si>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</si>
  <si>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</si>
  <si>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</si>
  <si>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</si>
  <si>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</si>
  <si>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</si>
  <si>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</si>
  <si>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</si>
  <si>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</si>
  <si>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</si>
  <si>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</si>
  <si>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</si>
  <si>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</si>
  <si>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</si>
  <si>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</si>
  <si>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</si>
  <si>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</si>
  <si>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</si>
  <si>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</si>
  <si>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</si>
  <si>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</si>
  <si>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</si>
  <si>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</si>
  <si>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</si>
  <si>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</si>
  <si>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</si>
  <si>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</si>
  <si>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</si>
  <si>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</si>
  <si>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</si>
  <si>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</si>
  <si>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</si>
  <si>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</si>
  <si>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</si>
  <si>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</si>
  <si>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</si>
  <si>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</si>
  <si>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</si>
  <si>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</si>
  <si>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</si>
  <si>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</si>
  <si>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</si>
  <si>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</si>
  <si>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</si>
  <si>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</si>
  <si>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</si>
  <si>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</si>
  <si>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</si>
  <si>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</si>
  <si>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</si>
  <si>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</si>
  <si>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</si>
  <si>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</si>
  <si>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</si>
  <si>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</si>
  <si>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</si>
  <si>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</si>
  <si>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</si>
  <si>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</si>
  <si>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</si>
  <si>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</si>
  <si>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</si>
  <si>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</si>
  <si>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</si>
  <si>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</si>
  <si>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</si>
  <si>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</si>
  <si>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</si>
  <si>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</si>
  <si>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</si>
  <si>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</si>
  <si>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</si>
  <si>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</si>
  <si>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</si>
  <si>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</si>
  <si>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</si>
  <si>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</si>
  <si>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</si>
  <si>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</si>
  <si>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</si>
  <si>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</si>
  <si>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</si>
  <si>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</si>
  <si>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</si>
  <si>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</si>
  <si>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</si>
  <si>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</si>
  <si>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</si>
  <si>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</si>
  <si>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</si>
  <si>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</si>
  <si>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</si>
  <si>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</si>
  <si>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</si>
  <si>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</si>
  <si>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</si>
  <si>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</si>
  <si>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</si>
  <si>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</si>
  <si>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</si>
  <si>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</si>
  <si>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</si>
  <si>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</si>
  <si>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</si>
  <si>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</si>
  <si>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</si>
  <si>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</si>
  <si>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</si>
  <si>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</si>
  <si>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</si>
  <si>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</si>
  <si>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</si>
  <si>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</si>
  <si>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</si>
  <si>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</si>
  <si>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</si>
  <si>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</si>
  <si>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</si>
  <si>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</si>
  <si>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</si>
  <si>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</si>
  <si>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</si>
  <si>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</si>
  <si>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</si>
  <si>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</si>
  <si>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</si>
  <si>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</si>
  <si>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</si>
  <si>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</si>
  <si>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</si>
  <si>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</si>
  <si>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</si>
  <si>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</si>
  <si>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</si>
  <si>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</si>
  <si>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</si>
  <si>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</si>
  <si>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</si>
  <si>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</si>
  <si>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</si>
  <si>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</si>
  <si>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</si>
  <si>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</si>
  <si>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</si>
  <si>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</si>
  <si>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</si>
  <si>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</si>
  <si>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</si>
  <si>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</si>
  <si>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</si>
  <si>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</si>
  <si>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</si>
  <si>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</si>
  <si>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</si>
  <si>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</si>
  <si>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</si>
  <si>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</si>
  <si>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</si>
  <si>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</si>
  <si>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</si>
  <si>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</si>
  <si>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</si>
  <si>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</si>
  <si>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</si>
  <si>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</si>
  <si>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</si>
  <si>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</si>
  <si>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</si>
  <si>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</si>
  <si>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</si>
  <si>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</si>
  <si>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</si>
  <si>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</si>
  <si>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</si>
  <si>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</si>
  <si>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</si>
  <si>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</si>
  <si>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</si>
  <si>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</si>
  <si>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</si>
  <si>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</si>
  <si>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</si>
  <si>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</si>
  <si>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</si>
  <si>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</si>
  <si>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</si>
  <si>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</si>
  <si>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</si>
  <si>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</si>
  <si>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</si>
  <si>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</si>
  <si>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</si>
  <si>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</si>
  <si>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</si>
  <si>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</si>
  <si>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</si>
  <si>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</si>
  <si>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</si>
  <si>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</si>
  <si>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</si>
  <si>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</si>
  <si>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</si>
  <si>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</si>
  <si>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</si>
  <si>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</si>
  <si>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</si>
  <si>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</si>
  <si>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</si>
  <si>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</si>
  <si>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</si>
  <si>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</si>
  <si>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</si>
  <si>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</si>
  <si>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</si>
  <si>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</si>
  <si>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</si>
  <si>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</si>
  <si>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</si>
  <si>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</si>
  <si>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</si>
  <si>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</si>
  <si>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</si>
  <si>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</si>
  <si>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</si>
  <si>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</si>
  <si>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</si>
  <si>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</si>
  <si>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</si>
  <si>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</si>
  <si>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</si>
  <si>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</si>
  <si>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</si>
  <si>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</si>
  <si>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</si>
  <si>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</si>
  <si>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</si>
  <si>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</si>
  <si>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</si>
  <si>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</si>
  <si>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</si>
  <si>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</si>
  <si>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</si>
  <si>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</si>
  <si>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</si>
  <si>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</si>
  <si>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</si>
  <si>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</si>
  <si>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</si>
  <si>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</si>
  <si>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</si>
  <si>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</si>
  <si>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</si>
  <si>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</si>
  <si>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</si>
  <si>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</si>
  <si>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</si>
  <si>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</si>
  <si>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</si>
  <si>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</si>
  <si>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</si>
  <si>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</si>
  <si>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</si>
  <si>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</si>
  <si>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</si>
  <si>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</si>
  <si>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</si>
  <si>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</si>
  <si>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</si>
  <si>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</si>
  <si>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</si>
  <si>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</si>
  <si>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</si>
  <si>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</si>
  <si>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</si>
  <si>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</si>
  <si>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</si>
  <si>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</si>
  <si>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</si>
  <si>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</si>
  <si>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</si>
  <si>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</si>
  <si>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</si>
  <si>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</si>
  <si>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</si>
  <si>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</si>
  <si>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</si>
  <si>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</si>
  <si>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</si>
  <si>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</si>
  <si>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</si>
  <si>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</si>
  <si>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</si>
  <si>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</si>
  <si>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</si>
  <si>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</si>
  <si>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</si>
  <si>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</si>
  <si>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</si>
  <si>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</si>
  <si>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</si>
  <si>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</si>
  <si>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</si>
  <si>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</si>
  <si>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</si>
  <si>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</si>
  <si>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</si>
  <si>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</si>
  <si>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</si>
  <si>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</si>
  <si>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</si>
  <si>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</si>
  <si>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</si>
  <si>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</si>
  <si>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</si>
  <si>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</si>
  <si>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</si>
  <si>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</si>
  <si>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</si>
  <si>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</si>
  <si>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</si>
  <si>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</si>
  <si>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</si>
  <si>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</si>
  <si>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</si>
  <si>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</si>
  <si>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</si>
  <si>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</si>
  <si>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</si>
  <si>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</si>
  <si>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</si>
  <si>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</si>
  <si>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</si>
  <si>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</si>
  <si>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</si>
  <si>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</si>
  <si>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</si>
  <si>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</si>
  <si>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</si>
  <si>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</si>
  <si>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</si>
  <si>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</si>
  <si>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</si>
  <si>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</si>
  <si>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</si>
  <si>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</si>
  <si>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</si>
  <si>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</si>
  <si>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</si>
  <si>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</si>
  <si>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</si>
  <si>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</si>
  <si>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</si>
  <si>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</si>
  <si>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</si>
  <si>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</si>
  <si>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</si>
  <si>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</si>
  <si>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</si>
  <si>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</si>
  <si>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</si>
  <si>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</si>
  <si>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</si>
  <si>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</si>
  <si>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</si>
  <si>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</si>
  <si>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</si>
  <si>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</si>
  <si>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</si>
  <si>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</si>
  <si>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</si>
  <si>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</si>
  <si>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</si>
  <si>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</si>
  <si>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</si>
  <si>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</si>
  <si>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</si>
  <si>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</si>
  <si>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</si>
  <si>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</si>
  <si>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</si>
  <si>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</si>
  <si>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</si>
  <si>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</si>
  <si>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</si>
  <si>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</si>
  <si>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</si>
  <si>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</si>
  <si>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</si>
  <si>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</si>
  <si>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</si>
  <si>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</si>
  <si>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</si>
  <si>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</si>
  <si>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</si>
  <si>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</si>
  <si>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</si>
  <si>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</si>
  <si>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</si>
  <si>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</si>
  <si>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</si>
  <si>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</si>
  <si>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</si>
  <si>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</si>
  <si>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</si>
  <si>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</si>
  <si>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</si>
  <si>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</si>
  <si>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</si>
  <si>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</si>
  <si>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</si>
  <si>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</si>
  <si>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</si>
  <si>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</si>
  <si>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</si>
  <si>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</si>
  <si>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</si>
  <si>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</si>
  <si>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</si>
  <si>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</si>
  <si>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</si>
  <si>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</si>
  <si>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</si>
  <si>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</si>
  <si>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</si>
  <si>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</si>
  <si>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</si>
  <si>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</si>
  <si>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</si>
  <si>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</si>
  <si>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</si>
  <si>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</si>
  <si>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</si>
  <si>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</si>
  <si>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</si>
  <si>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</si>
  <si>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</si>
  <si>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</si>
  <si>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</si>
  <si>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</si>
  <si>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</si>
  <si>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</si>
  <si>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</si>
  <si>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</si>
  <si>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</si>
  <si>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</si>
  <si>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</si>
  <si>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</si>
  <si>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</si>
  <si>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</si>
  <si>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</si>
  <si>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</si>
  <si>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</si>
  <si>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</si>
  <si>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</si>
  <si>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</si>
  <si>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</si>
  <si>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</si>
  <si>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</si>
  <si>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</si>
  <si>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</si>
  <si>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</si>
  <si>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</si>
  <si>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</si>
  <si>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</si>
  <si>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</si>
  <si>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</si>
  <si>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</si>
  <si>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</si>
  <si>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</si>
  <si>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</si>
  <si>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</si>
  <si>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</si>
  <si>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</si>
  <si>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</si>
  <si>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</si>
  <si>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</si>
  <si>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</si>
  <si>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</si>
  <si>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</si>
  <si>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</si>
  <si>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</si>
  <si>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</si>
  <si>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</si>
  <si>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</si>
  <si>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</si>
  <si>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</si>
  <si>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</si>
  <si>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</si>
  <si>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</si>
  <si>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</si>
  <si>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</si>
  <si>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</si>
  <si>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</si>
  <si>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</si>
  <si>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</si>
  <si>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</si>
  <si>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</si>
  <si>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</si>
  <si>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</si>
  <si>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</si>
  <si>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</si>
  <si>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</si>
  <si>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</si>
  <si>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</si>
  <si>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</si>
  <si>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</si>
  <si>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</si>
  <si>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</si>
  <si>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</si>
  <si>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</si>
  <si>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</si>
  <si>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</si>
  <si>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</si>
  <si>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</si>
  <si>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</si>
  <si>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</si>
  <si>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</si>
  <si>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</si>
  <si>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</si>
  <si>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</si>
  <si>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</si>
  <si>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</si>
  <si>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</si>
  <si>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</si>
  <si>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</si>
  <si>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</si>
  <si>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</si>
  <si>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</si>
  <si>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</si>
  <si>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</si>
  <si>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</si>
  <si>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</si>
  <si>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</si>
  <si>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</si>
  <si>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</si>
  <si>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</si>
  <si>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</si>
  <si>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</si>
  <si>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</si>
  <si>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</si>
  <si>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</si>
  <si>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</si>
  <si>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</si>
  <si>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</si>
  <si>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</si>
  <si>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</si>
  <si>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</si>
  <si>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</si>
  <si>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</si>
  <si>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</si>
  <si>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</si>
  <si>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</si>
  <si>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</si>
  <si>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</si>
  <si>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</si>
  <si>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</si>
  <si>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</si>
  <si>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</si>
  <si>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</si>
  <si>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</si>
  <si>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</si>
  <si>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</si>
  <si>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</si>
  <si>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</si>
  <si>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</si>
  <si>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</si>
  <si>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</si>
  <si>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</si>
  <si>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</si>
  <si>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</si>
  <si>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</si>
  <si>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</si>
  <si>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</si>
  <si>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</si>
  <si>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</si>
  <si>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</si>
  <si>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</si>
  <si>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</si>
  <si>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</si>
  <si>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</si>
  <si>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</si>
  <si>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</si>
  <si>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</si>
  <si>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</si>
  <si>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</si>
  <si>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</si>
  <si>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</si>
  <si>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</si>
  <si>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</si>
  <si>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</si>
  <si>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</si>
  <si>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</si>
  <si>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</si>
  <si>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</si>
  <si>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</si>
  <si>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</si>
  <si>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</si>
  <si>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</si>
  <si>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</si>
  <si>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</si>
  <si>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</si>
  <si>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</si>
  <si>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</si>
  <si>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</si>
  <si>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</si>
  <si>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</si>
  <si>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</si>
  <si>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</si>
  <si>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</si>
  <si>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</si>
  <si>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</si>
  <si>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</si>
  <si>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</si>
  <si>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</si>
  <si>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</si>
  <si>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</si>
  <si>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</si>
  <si>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</si>
  <si>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</si>
  <si>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</si>
  <si>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</si>
  <si>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</si>
  <si>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</si>
  <si>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</si>
  <si>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</si>
  <si>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</si>
  <si>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</si>
  <si>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</si>
  <si>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</si>
  <si>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</si>
  <si>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</si>
  <si>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</si>
  <si>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</si>
  <si>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</si>
  <si>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</si>
  <si>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</si>
  <si>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</si>
  <si>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</si>
  <si>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</si>
  <si>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</si>
  <si>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</si>
  <si>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</si>
  <si>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</si>
  <si>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</si>
  <si>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</si>
  <si>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</si>
  <si>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</si>
  <si>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</si>
  <si>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</si>
  <si>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</si>
  <si>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</si>
  <si>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</si>
  <si>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</si>
  <si>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</si>
  <si>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</si>
  <si>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</si>
  <si>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</si>
  <si>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</si>
  <si>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</si>
  <si>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</si>
  <si>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</si>
  <si>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</si>
  <si>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</si>
  <si>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</si>
  <si>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</si>
  <si>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</si>
  <si>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</si>
  <si>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</si>
  <si>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</si>
  <si>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</si>
  <si>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</si>
  <si>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</si>
  <si>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</si>
  <si>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</si>
  <si>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</si>
  <si>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</si>
  <si>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</si>
  <si>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</si>
  <si>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</si>
  <si>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</si>
  <si>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</si>
  <si>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</si>
  <si>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</si>
  <si>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</si>
  <si>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</si>
  <si>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</si>
  <si>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</si>
  <si>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</si>
  <si>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</si>
  <si>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</si>
  <si>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</si>
  <si>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</si>
  <si>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</si>
  <si>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</si>
  <si>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</si>
  <si>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</si>
  <si>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</si>
  <si>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</si>
  <si>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</si>
  <si>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</si>
  <si>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</si>
  <si>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</si>
  <si>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</si>
  <si>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</si>
  <si>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</si>
  <si>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</si>
  <si>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</si>
  <si>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</si>
  <si>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</si>
  <si>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</si>
  <si>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</si>
  <si>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</si>
  <si>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</si>
  <si>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</si>
  <si>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</si>
  <si>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</si>
  <si>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</si>
  <si>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</si>
  <si>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</si>
  <si>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</si>
  <si>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</si>
  <si>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</si>
  <si>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</si>
  <si>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</si>
  <si>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</si>
  <si>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</si>
  <si>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</si>
  <si>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</si>
  <si>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</si>
  <si>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</si>
  <si>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</si>
  <si>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</si>
  <si>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</si>
  <si>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</si>
  <si>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</si>
  <si>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</si>
  <si>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</si>
  <si>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</si>
  <si>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</si>
  <si>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</si>
  <si>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</si>
  <si>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</si>
  <si>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</si>
  <si>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</si>
  <si>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</si>
  <si>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</si>
  <si>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</si>
  <si>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</si>
  <si>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</si>
  <si>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</si>
  <si>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</si>
  <si>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</si>
  <si>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</si>
  <si>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</si>
  <si>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</si>
  <si>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</si>
  <si>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</si>
  <si>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</si>
  <si>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</si>
  <si>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</si>
  <si>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</si>
  <si>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</si>
  <si>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</si>
  <si>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</si>
  <si>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</si>
  <si>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</si>
  <si>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</si>
  <si>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</si>
  <si>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</si>
  <si>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</si>
  <si>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</si>
  <si>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</si>
  <si>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</si>
  <si>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</si>
  <si>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</si>
  <si>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</si>
  <si>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</si>
  <si>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</si>
  <si>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</si>
  <si>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</si>
  <si>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</si>
  <si>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</si>
  <si>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</si>
  <si>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</si>
  <si>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</si>
  <si>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</si>
  <si>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</si>
  <si>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</si>
  <si>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</si>
  <si>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</si>
  <si>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</si>
  <si>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</si>
  <si>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</si>
  <si>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</si>
  <si>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</si>
  <si>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</si>
  <si>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</si>
  <si>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</si>
  <si>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</si>
  <si>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</si>
  <si>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</si>
  <si>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</si>
  <si>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</si>
  <si>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</si>
  <si>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</si>
  <si>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</si>
  <si>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</si>
  <si>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</si>
  <si>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</si>
  <si>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</si>
  <si>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</si>
  <si>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</si>
  <si>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</si>
  <si>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</si>
  <si>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</si>
  <si>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</si>
  <si>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</si>
  <si>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</si>
  <si>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</si>
  <si>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</si>
  <si>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</si>
  <si>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</si>
  <si>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</si>
  <si>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</si>
  <si>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</si>
  <si>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</si>
  <si>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</si>
  <si>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</si>
  <si>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</si>
  <si>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</si>
  <si>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</si>
  <si>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</si>
  <si>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</si>
  <si>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</si>
  <si>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</si>
  <si>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</si>
  <si>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</si>
  <si>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</si>
  <si>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</si>
  <si>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</si>
  <si>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</si>
  <si>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</si>
  <si>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</si>
  <si>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</si>
  <si>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</si>
  <si>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</si>
  <si>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</si>
  <si>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</si>
  <si>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</si>
  <si>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</si>
  <si>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</si>
  <si>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</si>
  <si>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</si>
  <si>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</si>
  <si>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</si>
  <si>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</si>
  <si>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</si>
  <si>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</si>
  <si>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</si>
  <si>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</si>
  <si>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</si>
  <si>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</si>
  <si>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</si>
  <si>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</si>
  <si>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</si>
  <si>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</si>
  <si>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</si>
  <si>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</si>
  <si>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</si>
  <si>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</si>
  <si>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</si>
  <si>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</si>
  <si>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</si>
  <si>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</si>
  <si>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</si>
  <si>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</si>
  <si>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</si>
  <si>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</si>
  <si>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</si>
  <si>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</si>
  <si>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</si>
  <si>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</si>
  <si>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</si>
  <si>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</si>
  <si>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</si>
  <si>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</si>
  <si>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</si>
  <si>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</si>
  <si>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</si>
  <si>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</si>
  <si>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</si>
  <si>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</si>
  <si>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</si>
  <si>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</si>
  <si>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</si>
  <si>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</si>
  <si>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</si>
  <si>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</si>
  <si>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</si>
  <si>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</si>
  <si>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</si>
  <si>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</si>
  <si>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</si>
  <si>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</si>
  <si>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</si>
  <si>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</si>
  <si>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</si>
  <si>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</si>
  <si>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</si>
  <si>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</si>
  <si>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</si>
  <si>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</si>
  <si>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</si>
  <si>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</si>
  <si>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</si>
  <si>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</si>
  <si>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</si>
  <si>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</si>
  <si>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</si>
  <si>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</si>
  <si>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</si>
  <si>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</si>
  <si>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</si>
  <si>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</si>
  <si>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</si>
  <si>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</si>
  <si>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</si>
  <si>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</si>
  <si>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</si>
  <si>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</si>
  <si>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</si>
  <si>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</si>
  <si>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</si>
  <si>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</si>
  <si>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</si>
  <si>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</si>
  <si>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</si>
  <si>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</si>
  <si>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</si>
  <si>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</si>
  <si>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</si>
  <si>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</si>
  <si>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</si>
  <si>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</si>
  <si>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</si>
  <si>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</si>
  <si>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</si>
  <si>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</si>
  <si>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</si>
  <si>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</si>
  <si>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</si>
  <si>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</si>
  <si>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</si>
  <si>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</si>
  <si>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</si>
  <si>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</si>
  <si>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</si>
  <si>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</si>
  <si>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</si>
  <si>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</si>
  <si>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</si>
  <si>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</si>
  <si>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</si>
  <si>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</si>
  <si>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</si>
  <si>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</si>
  <si>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</si>
  <si>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</si>
  <si>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</si>
  <si>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</si>
  <si>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</si>
  <si>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</si>
  <si>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</si>
  <si>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</si>
  <si>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</si>
  <si>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</si>
  <si>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</si>
  <si>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</si>
  <si>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</si>
  <si>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</si>
  <si>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</si>
  <si>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</si>
  <si>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</si>
  <si>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</si>
  <si>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</si>
  <si>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</si>
  <si>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</si>
  <si>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</si>
  <si>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</si>
  <si>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</si>
  <si>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</si>
  <si>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</si>
  <si>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</si>
  <si>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</si>
  <si>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</si>
  <si>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</si>
  <si>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</si>
  <si>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</si>
  <si>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</si>
  <si>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</si>
  <si>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</si>
  <si>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</si>
  <si>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</si>
  <si>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</si>
  <si>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</si>
  <si>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</si>
  <si>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</si>
  <si>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</si>
  <si>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</si>
  <si>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</si>
  <si>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</si>
  <si>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</si>
  <si>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</si>
  <si>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</si>
  <si>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</si>
  <si>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</si>
  <si>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</si>
  <si>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</si>
  <si>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</si>
  <si>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</si>
  <si>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</si>
  <si>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</si>
  <si>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</si>
  <si>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</si>
  <si>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</si>
  <si>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</si>
  <si>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</si>
  <si>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</si>
  <si>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</si>
  <si>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</si>
  <si>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</si>
  <si>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</si>
  <si>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</si>
  <si>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</si>
  <si>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</si>
  <si>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</si>
  <si>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</si>
  <si>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</si>
  <si>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</si>
  <si>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</si>
  <si>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</si>
  <si>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</si>
  <si>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</si>
  <si>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</si>
  <si>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</si>
  <si>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</si>
  <si>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</si>
  <si>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</si>
  <si>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</si>
  <si>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</si>
  <si>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</si>
  <si>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</si>
  <si>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</si>
  <si>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</si>
  <si>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</si>
  <si>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</si>
  <si>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</si>
  <si>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</si>
  <si>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</si>
  <si>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</si>
  <si>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</si>
  <si>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</si>
  <si>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</si>
  <si>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</si>
  <si>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</si>
  <si>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</si>
  <si>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</si>
  <si>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</si>
  <si>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</si>
  <si>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</si>
  <si>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</si>
  <si>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</si>
  <si>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</si>
  <si>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</si>
  <si>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</si>
  <si>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</si>
  <si>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</si>
  <si>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</si>
  <si>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</si>
  <si>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</si>
  <si>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</si>
  <si>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</si>
  <si>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</si>
  <si>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</si>
  <si>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</si>
  <si>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</si>
  <si>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</si>
  <si>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</si>
  <si>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</si>
  <si>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</si>
  <si>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</si>
  <si>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</si>
  <si>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</si>
  <si>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</si>
  <si>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</si>
  <si>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</si>
  <si>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</si>
  <si>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</si>
  <si>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</si>
  <si>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</si>
  <si>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</si>
  <si>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</si>
  <si>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</si>
  <si>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</si>
  <si>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</si>
  <si>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</si>
  <si>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</si>
  <si>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</si>
  <si>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</si>
  <si>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</si>
  <si>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</si>
  <si>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</si>
  <si>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</si>
  <si>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</si>
  <si>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</si>
  <si>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</si>
  <si>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</si>
  <si>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</si>
  <si>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</si>
  <si>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</si>
  <si>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</si>
  <si>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</si>
  <si>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</si>
  <si>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</si>
  <si>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</si>
  <si>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</si>
  <si>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</si>
  <si>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</si>
  <si>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</si>
  <si>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</si>
  <si>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</si>
  <si>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</si>
  <si>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</si>
  <si>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</si>
  <si>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</si>
  <si>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</si>
  <si>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</si>
  <si>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</si>
  <si>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</si>
  <si>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</si>
  <si>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</si>
  <si>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</si>
  <si>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</si>
  <si>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</si>
  <si>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</si>
  <si>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</si>
  <si>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</si>
  <si>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</si>
  <si>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</si>
  <si>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</si>
  <si>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</si>
  <si>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</si>
  <si>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</si>
  <si>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</si>
  <si>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</si>
  <si>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</si>
  <si>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</si>
  <si>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</si>
  <si>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</si>
  <si>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</si>
  <si>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</si>
  <si>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</si>
  <si>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</si>
  <si>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</si>
  <si>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</si>
  <si>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</si>
  <si>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</si>
  <si>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</si>
  <si>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</si>
  <si>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</si>
  <si>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</si>
  <si>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</si>
  <si>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</si>
  <si>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</si>
  <si>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</si>
  <si>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</si>
  <si>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</si>
  <si>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</si>
  <si>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</si>
  <si>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</si>
  <si>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</si>
  <si>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</si>
  <si>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</si>
  <si>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</si>
  <si>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</si>
  <si>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</si>
  <si>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</si>
  <si>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</si>
  <si>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</si>
  <si>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</si>
  <si>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</si>
  <si>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</si>
  <si>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</si>
  <si>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</si>
  <si>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</si>
  <si>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</si>
  <si>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</si>
  <si>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</si>
  <si>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</si>
  <si>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</si>
  <si>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</si>
  <si>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</si>
  <si>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</si>
  <si>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</si>
  <si>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</si>
  <si>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</si>
  <si>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</si>
  <si>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</si>
  <si>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</si>
  <si>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</si>
  <si>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</si>
  <si>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</si>
  <si>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</si>
  <si>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</si>
  <si>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</si>
  <si>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</si>
  <si>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</si>
  <si>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</si>
  <si>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</si>
  <si>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</si>
  <si>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</si>
  <si>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</si>
  <si>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</si>
  <si>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</si>
  <si>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</si>
  <si>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</si>
  <si>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</si>
  <si>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</si>
  <si>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</si>
  <si>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</si>
  <si>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</si>
  <si>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</si>
  <si>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</si>
  <si>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</si>
  <si>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</si>
  <si>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</si>
  <si>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</si>
  <si>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</si>
  <si>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</si>
  <si>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</si>
  <si>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</si>
  <si>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</si>
  <si>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</si>
  <si>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</si>
  <si>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</si>
  <si>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</si>
  <si>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</si>
  <si>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</si>
  <si>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</si>
  <si>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</si>
  <si>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</si>
  <si>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</si>
  <si>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</si>
  <si>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</si>
  <si>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</si>
  <si>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</si>
  <si>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</si>
  <si>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</si>
  <si>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</si>
  <si>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</si>
  <si>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</si>
  <si>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</si>
  <si>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</si>
  <si>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</si>
  <si>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</si>
  <si>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</si>
  <si>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</si>
  <si>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</si>
  <si>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</si>
  <si>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</si>
  <si>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</si>
  <si>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</si>
  <si>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</si>
  <si>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</si>
  <si>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</si>
  <si>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</si>
  <si>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</si>
  <si>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</si>
  <si>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</si>
  <si>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</si>
  <si>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</si>
  <si>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</si>
  <si>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</si>
  <si>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</si>
  <si>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</si>
  <si>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</si>
  <si>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</si>
  <si>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</si>
  <si>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</si>
  <si>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</si>
  <si>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</si>
  <si>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</si>
  <si>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</si>
  <si>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</si>
  <si>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</si>
  <si>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</si>
  <si>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</si>
  <si>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</si>
  <si>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</si>
  <si>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</si>
  <si>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</si>
  <si>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</si>
  <si>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</si>
  <si>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</si>
  <si>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</si>
  <si>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</si>
  <si>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</si>
  <si>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</si>
  <si>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</si>
  <si>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</si>
  <si>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</si>
  <si>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</si>
  <si>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</si>
  <si>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</si>
  <si>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</si>
  <si>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</si>
  <si>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</si>
  <si>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</si>
  <si>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</si>
  <si>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</si>
  <si>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</si>
  <si>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</si>
  <si>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</si>
  <si>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</si>
  <si>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</si>
  <si>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</si>
  <si>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</si>
  <si>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</si>
  <si>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</si>
  <si>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</si>
  <si>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</si>
  <si>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</si>
  <si>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</si>
  <si>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</si>
  <si>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</si>
  <si>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</si>
  <si>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</si>
  <si>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</si>
  <si>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</si>
  <si>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</si>
  <si>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</si>
  <si>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</si>
  <si>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</si>
  <si>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</si>
  <si>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</si>
  <si>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</si>
  <si>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</si>
  <si>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</si>
  <si>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</si>
  <si>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</si>
  <si>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</si>
  <si>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</si>
  <si>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</si>
  <si>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</si>
  <si>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</si>
  <si>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</si>
  <si>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</si>
  <si>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</si>
  <si>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</si>
  <si>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</si>
  <si>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</si>
  <si>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</si>
  <si>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</si>
  <si>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</si>
  <si>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</si>
  <si>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</si>
  <si>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</si>
  <si>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</si>
  <si>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</si>
  <si>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</si>
  <si>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</si>
  <si>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</si>
  <si>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</si>
  <si>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</si>
  <si>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</si>
  <si>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</si>
  <si>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</si>
  <si>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</si>
  <si>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</si>
  <si>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</si>
  <si>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</si>
  <si>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</si>
  <si>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</si>
  <si>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</si>
  <si>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</si>
  <si>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</si>
  <si>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</si>
  <si>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</si>
  <si>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</si>
  <si>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</si>
  <si>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</si>
  <si>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</si>
  <si>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</si>
  <si>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</si>
  <si>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</si>
  <si>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</si>
  <si>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</si>
  <si>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</si>
  <si>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</si>
  <si>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</si>
  <si>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</si>
  <si>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</si>
  <si>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</si>
  <si>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</si>
  <si>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</si>
  <si>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</si>
  <si>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</si>
  <si>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</si>
  <si>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</si>
  <si>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</si>
  <si>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</si>
  <si>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</si>
  <si>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</si>
  <si>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</si>
  <si>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</si>
  <si>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</si>
  <si>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</si>
  <si>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</si>
  <si>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</si>
  <si>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</si>
  <si>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</si>
  <si>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</si>
  <si>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</si>
  <si>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</si>
  <si>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</si>
  <si>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</si>
  <si>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</si>
  <si>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</si>
  <si>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</si>
  <si>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</si>
  <si>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</si>
  <si>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</si>
  <si>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</si>
  <si>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</si>
  <si>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</si>
  <si>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</si>
  <si>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</si>
  <si>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</si>
  <si>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</si>
  <si>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</si>
  <si>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</si>
  <si>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</si>
  <si>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</si>
  <si>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</si>
  <si>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</si>
  <si>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</si>
  <si>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</si>
  <si>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</si>
  <si>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</si>
  <si>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</si>
  <si>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</si>
  <si>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</si>
  <si>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</si>
  <si>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</si>
  <si>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</si>
  <si>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</si>
  <si>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</si>
  <si>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</si>
  <si>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</si>
  <si>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</si>
  <si>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</si>
  <si>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</si>
  <si>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</si>
  <si>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</si>
  <si>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</si>
  <si>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</si>
  <si>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</si>
  <si>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</si>
  <si>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</si>
  <si>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</si>
  <si>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</si>
  <si>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</si>
  <si>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</si>
  <si>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</si>
  <si>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</si>
  <si>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</si>
  <si>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</si>
  <si>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</si>
  <si>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</si>
  <si>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</si>
  <si>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</si>
  <si>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</si>
  <si>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</si>
  <si>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</si>
  <si>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</si>
  <si>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</si>
  <si>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</si>
  <si>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</si>
  <si>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</si>
  <si>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</si>
  <si>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</si>
  <si>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</si>
  <si>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</si>
  <si>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</si>
  <si>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</si>
  <si>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</si>
  <si>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</si>
  <si>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</si>
  <si>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</si>
  <si>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</si>
  <si>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</si>
  <si>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</si>
  <si>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</si>
  <si>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</si>
  <si>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</si>
  <si>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</si>
  <si>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</si>
  <si>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</si>
  <si>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</si>
  <si>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</si>
  <si>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</si>
  <si>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</si>
  <si>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</si>
  <si>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</si>
  <si>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</si>
  <si>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</si>
  <si>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</si>
  <si>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</si>
  <si>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</si>
  <si>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</si>
  <si>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</si>
  <si>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</si>
  <si>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</si>
  <si>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</si>
  <si>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</si>
  <si>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</si>
  <si>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</si>
  <si>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</si>
  <si>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</si>
  <si>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</si>
  <si>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</si>
  <si>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</si>
  <si>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</si>
  <si>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</si>
  <si>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</si>
  <si>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</si>
  <si>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</si>
  <si>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</si>
  <si>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</si>
  <si>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</si>
  <si>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</si>
  <si>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</si>
  <si>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</si>
  <si>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</si>
  <si>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</si>
  <si>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</si>
  <si>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</si>
  <si>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</si>
  <si>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</si>
  <si>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</si>
  <si>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</si>
  <si>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</si>
  <si>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</si>
  <si>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</si>
  <si>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</si>
  <si>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</si>
  <si>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</si>
  <si>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</si>
  <si>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</si>
  <si>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</si>
  <si>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</si>
  <si>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</si>
  <si>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</si>
  <si>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</si>
  <si>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</si>
  <si>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</si>
  <si>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</si>
  <si>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</si>
  <si>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</si>
  <si>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</si>
  <si>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</si>
  <si>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</si>
  <si>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</si>
  <si>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</si>
  <si>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</si>
  <si>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</si>
  <si>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</si>
  <si>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</si>
  <si>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</si>
  <si>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</si>
  <si>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</si>
  <si>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</si>
  <si>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</si>
  <si>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</si>
  <si>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</si>
  <si>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</si>
  <si>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</si>
  <si>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</si>
  <si>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</si>
  <si>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</si>
  <si>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</si>
  <si>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</si>
  <si>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</si>
  <si>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</si>
  <si>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</si>
  <si>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</si>
  <si>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</si>
  <si>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</si>
  <si>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</si>
  <si>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</si>
  <si>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</si>
  <si>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</si>
  <si>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</si>
  <si>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</si>
  <si>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</si>
  <si>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</si>
  <si>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</si>
  <si>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</si>
  <si>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</si>
  <si>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</si>
  <si>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</si>
  <si>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</si>
  <si>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</si>
  <si>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</si>
  <si>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</si>
  <si>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</si>
  <si>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</si>
  <si>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</si>
  <si>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</si>
  <si>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</si>
  <si>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</si>
  <si>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</si>
  <si>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</si>
  <si>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</si>
  <si>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</si>
  <si>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</si>
  <si>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</si>
  <si>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</si>
  <si>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</si>
  <si>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</si>
  <si>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</si>
  <si>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</si>
  <si>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</si>
  <si>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</si>
  <si>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</si>
  <si>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</si>
  <si>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</si>
  <si>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</si>
  <si>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</si>
  <si>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</si>
  <si>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</si>
  <si>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</si>
  <si>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</si>
  <si>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</si>
  <si>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</si>
  <si>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</si>
  <si>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</si>
  <si>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</si>
  <si>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</si>
  <si>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</si>
  <si>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</si>
  <si>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</si>
  <si>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</si>
  <si>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</si>
  <si>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</si>
  <si>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</si>
  <si>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</si>
  <si>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</si>
  <si>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</si>
  <si>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</si>
  <si>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</si>
  <si>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</si>
  <si>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</si>
  <si>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</si>
  <si>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</si>
  <si>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</si>
  <si>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</si>
  <si>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</si>
  <si>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</si>
  <si>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</si>
  <si>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</si>
  <si>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</si>
  <si>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</si>
  <si>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</si>
  <si>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</si>
  <si>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</si>
  <si>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</si>
  <si>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</si>
  <si>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</si>
  <si>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</si>
  <si>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</si>
  <si>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</si>
  <si>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</si>
  <si>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</si>
  <si>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</si>
  <si>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</si>
  <si>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</si>
  <si>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</si>
  <si>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</si>
  <si>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</si>
  <si>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</si>
  <si>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</si>
  <si>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</si>
  <si>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</si>
  <si>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</si>
  <si>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</si>
  <si>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</si>
  <si>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</si>
  <si>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</si>
  <si>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</si>
  <si>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</si>
  <si>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</si>
  <si>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</si>
  <si>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</si>
  <si>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</si>
  <si>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</si>
  <si>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</si>
  <si>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</si>
  <si>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</si>
  <si>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</si>
  <si>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</si>
  <si>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</si>
  <si>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</si>
  <si>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</si>
  <si>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</si>
  <si>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</si>
  <si>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</si>
  <si>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</si>
  <si>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</si>
  <si>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</si>
  <si>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</si>
  <si>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</si>
  <si>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</si>
  <si>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</si>
  <si>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</si>
  <si>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</si>
  <si>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</si>
  <si>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</si>
  <si>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</si>
  <si>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</si>
  <si>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</si>
  <si>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</si>
  <si>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</si>
  <si>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</si>
  <si>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</si>
  <si>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</si>
  <si>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</si>
  <si>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</si>
  <si>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</si>
  <si>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</si>
  <si>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</si>
  <si>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</si>
  <si>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</si>
  <si>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</si>
  <si>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</si>
  <si>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</si>
  <si>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</si>
  <si>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</si>
  <si>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</si>
  <si>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</si>
  <si>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</si>
  <si>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</si>
  <si>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</si>
  <si>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</si>
  <si>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</si>
  <si>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</si>
  <si>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</si>
  <si>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</si>
  <si>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</si>
  <si>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</si>
  <si>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</si>
  <si>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</si>
  <si>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</si>
  <si>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</si>
  <si>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</si>
  <si>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</si>
  <si>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</si>
  <si>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</si>
  <si>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</si>
  <si>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</si>
  <si>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</si>
  <si>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</si>
  <si>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</si>
  <si>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</si>
  <si>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</si>
  <si>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</si>
  <si>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</si>
  <si>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</si>
  <si>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</si>
  <si>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</si>
  <si>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</si>
  <si>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</si>
  <si>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</si>
  <si>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</si>
  <si>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</si>
  <si>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</si>
  <si>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</si>
  <si>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</si>
  <si>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</si>
  <si>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</si>
  <si>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</si>
  <si>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</si>
  <si>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</si>
  <si>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</si>
  <si>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</si>
  <si>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</si>
  <si>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</si>
  <si>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</si>
  <si>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</si>
  <si>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</si>
  <si>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</si>
  <si>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</si>
  <si>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</si>
  <si>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</si>
  <si>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</si>
  <si>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</si>
  <si>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</si>
  <si>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</si>
  <si>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</si>
  <si>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</si>
  <si>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</si>
  <si>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</si>
  <si>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</si>
  <si>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</si>
  <si>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</si>
  <si>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</si>
  <si>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</si>
  <si>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</si>
  <si>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</si>
  <si>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</si>
  <si>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</si>
  <si>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</si>
  <si>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</si>
  <si>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</si>
  <si>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</si>
  <si>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</si>
  <si>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</si>
  <si>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</si>
  <si>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</si>
  <si>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</si>
  <si>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</si>
  <si>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</si>
  <si>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</si>
  <si>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</si>
  <si>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</si>
  <si>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</si>
  <si>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</si>
  <si>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</si>
  <si>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</si>
  <si>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</si>
  <si>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</si>
  <si>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</si>
  <si>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</si>
  <si>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</si>
  <si>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</si>
  <si>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</si>
  <si>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</si>
  <si>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</si>
  <si>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</si>
  <si>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</si>
  <si>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</si>
  <si>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</si>
  <si>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</si>
  <si>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</si>
  <si>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</si>
  <si>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</si>
  <si>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</si>
  <si>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</si>
  <si>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</si>
  <si>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</si>
  <si>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</si>
  <si>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</si>
  <si>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</si>
  <si>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</si>
  <si>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</si>
  <si>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</si>
  <si>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</si>
  <si>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</si>
  <si>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</si>
  <si>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</si>
  <si>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</si>
  <si>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</si>
  <si>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</si>
  <si>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</si>
  <si>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</si>
  <si>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</si>
  <si>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</si>
  <si>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</si>
  <si>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</si>
  <si>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</si>
  <si>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</si>
  <si>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</si>
  <si>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</si>
  <si>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</si>
  <si>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</si>
  <si>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</si>
  <si>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</si>
  <si>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</si>
  <si>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</si>
  <si>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</si>
  <si>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</si>
  <si>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</si>
  <si>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</si>
  <si>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</si>
  <si>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</si>
  <si>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</si>
  <si>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</si>
  <si>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</si>
  <si>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</si>
  <si>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</si>
  <si>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</si>
  <si>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</si>
  <si>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</si>
  <si>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</si>
  <si>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</si>
  <si>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</si>
  <si>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</si>
  <si>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</si>
  <si>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</si>
  <si>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</si>
  <si>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</si>
  <si>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</si>
  <si>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</si>
  <si>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</si>
  <si>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</si>
  <si>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</si>
  <si>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</si>
  <si>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</si>
  <si>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</si>
  <si>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</si>
  <si>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</si>
  <si>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</si>
  <si>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</si>
  <si>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</si>
  <si>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</si>
  <si>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</si>
  <si>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</si>
  <si>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</si>
  <si>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</si>
  <si>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</si>
  <si>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</si>
  <si>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</si>
  <si>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</si>
  <si>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</si>
  <si>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</si>
  <si>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</si>
  <si>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</si>
  <si>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</si>
  <si>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</si>
  <si>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</si>
  <si>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</si>
  <si>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</si>
  <si>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</si>
  <si>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</si>
  <si>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</si>
  <si>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</si>
  <si>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</si>
  <si>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</si>
  <si>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</si>
  <si>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</si>
  <si>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</si>
  <si>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</si>
  <si>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</si>
  <si>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</si>
  <si>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</si>
  <si>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</si>
  <si>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</si>
  <si>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</si>
  <si>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</si>
  <si>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</si>
  <si>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</si>
  <si>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</si>
  <si>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</si>
  <si>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</si>
  <si>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</si>
  <si>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</si>
  <si>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</si>
  <si>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</si>
  <si>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</si>
  <si>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</si>
  <si>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</si>
  <si>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</si>
  <si>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</si>
  <si>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</si>
  <si>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</si>
  <si>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</si>
  <si>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</si>
  <si>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</si>
  <si>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</si>
  <si>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</si>
  <si>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</si>
  <si>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</si>
  <si>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</si>
  <si>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</si>
  <si>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</si>
  <si>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</si>
  <si>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</si>
  <si>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</si>
  <si>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</si>
  <si>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</si>
  <si>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</si>
  <si>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</si>
  <si>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</si>
  <si>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</si>
  <si>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</si>
  <si>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</si>
  <si>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</si>
  <si>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</si>
  <si>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</si>
  <si>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</si>
  <si>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</si>
  <si>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</si>
  <si>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</si>
  <si>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</si>
  <si>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</si>
  <si>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</si>
  <si>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</si>
  <si>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</si>
  <si>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</si>
  <si>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</si>
  <si>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</si>
  <si>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</si>
  <si>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</si>
  <si>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</si>
  <si>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</si>
  <si>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</si>
  <si>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</si>
  <si>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</si>
  <si>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</si>
  <si>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</si>
  <si>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</si>
  <si>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</si>
  <si>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</si>
  <si>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</si>
  <si>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</si>
  <si>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</si>
  <si>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</si>
  <si>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</si>
  <si>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</si>
  <si>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</si>
  <si>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</si>
  <si>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</si>
  <si>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</si>
  <si>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</si>
  <si>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</si>
  <si>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</si>
  <si>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</si>
  <si>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</si>
  <si>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</si>
  <si>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</si>
  <si>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</si>
  <si>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</si>
  <si>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</si>
  <si>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</si>
  <si>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</si>
  <si>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</si>
  <si>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</si>
  <si>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</si>
  <si>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</si>
  <si>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</si>
  <si>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</si>
  <si>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</si>
  <si>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</si>
  <si>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</si>
  <si>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</si>
  <si>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</si>
  <si>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</si>
  <si>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</si>
  <si>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</si>
  <si>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</si>
  <si>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</si>
  <si>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</si>
  <si>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</si>
  <si>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</si>
  <si>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</si>
  <si>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</si>
  <si>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</si>
  <si>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</si>
  <si>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</si>
  <si>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</si>
  <si>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</si>
  <si>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</si>
  <si>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</si>
  <si>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</si>
  <si>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</si>
  <si>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</si>
  <si>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</si>
  <si>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</si>
  <si>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</si>
  <si>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</si>
  <si>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</si>
  <si>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</si>
  <si>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</si>
  <si>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</si>
  <si>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</si>
  <si>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</si>
  <si>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</si>
  <si>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</si>
  <si>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</si>
  <si>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</si>
  <si>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</si>
  <si>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</si>
  <si>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</si>
  <si>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</si>
  <si>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</si>
  <si>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</si>
  <si>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</si>
  <si>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</si>
  <si>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</si>
  <si>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</si>
  <si>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</si>
  <si>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</si>
  <si>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</si>
  <si>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</si>
  <si>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</si>
  <si>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</si>
  <si>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</si>
  <si>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</si>
  <si>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</si>
  <si>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</si>
  <si>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</si>
  <si>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</si>
  <si>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</si>
  <si>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</si>
  <si>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</si>
  <si>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</si>
  <si>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</si>
  <si>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</si>
  <si>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</si>
  <si>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</si>
  <si>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</si>
  <si>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</si>
  <si>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</si>
  <si>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</si>
  <si>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</si>
  <si>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</si>
  <si>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</si>
  <si>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</si>
  <si>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</si>
  <si>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</si>
  <si>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</si>
  <si>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</si>
  <si>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</si>
  <si>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</si>
  <si>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</si>
  <si>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</si>
  <si>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</si>
  <si>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</si>
  <si>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</si>
  <si>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</si>
  <si>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</si>
  <si>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</si>
  <si>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</si>
  <si>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</si>
  <si>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</si>
  <si>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</si>
  <si>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</si>
  <si>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</si>
  <si>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</si>
  <si>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</si>
  <si>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</si>
  <si>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</si>
  <si>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</si>
  <si>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</si>
  <si>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</si>
  <si>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</si>
  <si>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</si>
  <si>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</si>
  <si>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</si>
  <si>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</si>
  <si>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</si>
  <si>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</si>
  <si>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</si>
  <si>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</si>
  <si>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</si>
  <si>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</si>
  <si>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</si>
  <si>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</si>
  <si>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</si>
  <si>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</si>
  <si>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</si>
  <si>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</si>
  <si>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</si>
  <si>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</si>
  <si>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</si>
  <si>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</si>
  <si>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</si>
  <si>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</si>
  <si>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</si>
  <si>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</si>
  <si>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</si>
  <si>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</si>
  <si>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</si>
  <si>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</si>
  <si>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</si>
  <si>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</si>
  <si>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</si>
  <si>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</si>
  <si>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</si>
  <si>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</si>
  <si>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</si>
  <si>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</si>
  <si>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</si>
  <si>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</si>
  <si>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</si>
  <si>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</si>
  <si>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</si>
  <si>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</si>
  <si>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</si>
  <si>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</si>
  <si>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</si>
  <si>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</si>
  <si>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</si>
  <si>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</si>
  <si>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</si>
  <si>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</si>
  <si>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</si>
  <si>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</si>
  <si>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</si>
  <si>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</si>
  <si>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</si>
  <si>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</si>
  <si>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</si>
  <si>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</si>
  <si>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</si>
  <si>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</si>
  <si>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</si>
  <si>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</si>
  <si>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</si>
  <si>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</si>
  <si>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</si>
  <si>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</si>
  <si>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</si>
  <si>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</si>
  <si>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</si>
  <si>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</si>
  <si>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</si>
  <si>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</si>
  <si>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</si>
  <si>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</si>
  <si>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</si>
  <si>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</si>
  <si>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</si>
  <si>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</si>
  <si>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</si>
  <si>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</si>
  <si>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</si>
  <si>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</si>
  <si>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</si>
  <si>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</si>
  <si>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</si>
  <si>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</si>
  <si>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</si>
  <si>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</si>
  <si>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</si>
  <si>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</si>
  <si>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</si>
  <si>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</si>
  <si>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</si>
  <si>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</si>
  <si>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</si>
  <si>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</si>
  <si>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</si>
  <si>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</si>
  <si>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</si>
  <si>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</si>
  <si>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</si>
  <si>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</si>
  <si>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</si>
  <si>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</si>
  <si>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</si>
  <si>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</si>
  <si>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</si>
  <si>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</si>
  <si>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</si>
  <si>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</si>
  <si>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</si>
  <si>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</si>
  <si>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</si>
  <si>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</si>
  <si>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</si>
  <si>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</si>
  <si>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</si>
  <si>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</si>
  <si>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</si>
  <si>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</si>
  <si>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</si>
  <si>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</si>
  <si>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</si>
  <si>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</si>
  <si>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</si>
  <si>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</si>
  <si>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</si>
  <si>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</si>
  <si>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</si>
  <si>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</si>
  <si>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</si>
  <si>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</si>
  <si>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</si>
  <si>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</si>
  <si>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</si>
  <si>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</si>
  <si>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</si>
  <si>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</si>
  <si>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</si>
  <si>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</si>
  <si>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</si>
  <si>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</si>
  <si>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</si>
  <si>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</si>
  <si>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</si>
  <si>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</si>
  <si>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</si>
  <si>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</si>
  <si>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</si>
  <si>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</si>
  <si>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</si>
  <si>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</si>
  <si>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</si>
  <si>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</si>
  <si>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</si>
  <si>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</si>
  <si>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</si>
  <si>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</si>
  <si>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</si>
  <si>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</si>
  <si>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</si>
  <si>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</si>
  <si>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</si>
  <si>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</si>
  <si>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</si>
  <si>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</si>
  <si>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</si>
  <si>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</si>
  <si>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</si>
  <si>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</si>
  <si>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</si>
  <si>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</si>
  <si>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</si>
  <si>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</si>
  <si>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</si>
  <si>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</si>
  <si>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</si>
  <si>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</si>
  <si>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</si>
  <si>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</si>
  <si>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</si>
  <si>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</si>
  <si>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</si>
  <si>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</si>
  <si>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</si>
  <si>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</si>
  <si>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</si>
  <si>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</si>
  <si>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</si>
  <si>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</si>
  <si>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</si>
  <si>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</si>
  <si>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</si>
  <si>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</si>
  <si>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</si>
  <si>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</si>
  <si>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</si>
  <si>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</si>
  <si>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</si>
  <si>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</si>
  <si>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</si>
  <si>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</si>
  <si>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</si>
  <si>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</si>
  <si>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</si>
  <si>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</si>
  <si>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</si>
  <si>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</si>
  <si>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</si>
  <si>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</si>
  <si>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</si>
  <si>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</si>
  <si>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</si>
  <si>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</si>
  <si>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</si>
  <si>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</si>
  <si>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</si>
  <si>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</si>
  <si>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</si>
  <si>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</si>
  <si>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</si>
  <si>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</si>
  <si>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</si>
  <si>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</si>
  <si>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</si>
  <si>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</si>
  <si>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</si>
  <si>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</si>
  <si>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</si>
  <si>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</si>
  <si>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</si>
  <si>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</si>
  <si>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</si>
  <si>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</si>
  <si>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</si>
  <si>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</si>
  <si>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</si>
  <si>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</si>
  <si>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</si>
  <si>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</si>
  <si>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</si>
  <si>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</si>
  <si>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</si>
  <si>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</si>
  <si>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</si>
  <si>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</si>
  <si>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</si>
  <si>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</si>
  <si>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</si>
  <si>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</si>
  <si>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</si>
  <si>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</si>
  <si>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</si>
  <si>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</si>
  <si>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</si>
  <si>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</si>
  <si>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</si>
  <si>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</si>
  <si>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</si>
  <si>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</si>
  <si>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</si>
  <si>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</si>
  <si>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</si>
  <si>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</si>
  <si>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</si>
  <si>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</si>
  <si>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</si>
  <si>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</si>
  <si>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</si>
  <si>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</si>
  <si>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</si>
  <si>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</si>
  <si>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</si>
  <si>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</si>
  <si>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</si>
  <si>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</si>
  <si>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</si>
  <si>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</si>
  <si>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</si>
  <si>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</si>
  <si>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</si>
  <si>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</si>
  <si>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</si>
  <si>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</si>
  <si>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</si>
  <si>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</si>
  <si>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</si>
  <si>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</si>
  <si>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</si>
  <si>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</si>
  <si>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</si>
  <si>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</si>
  <si>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</si>
  <si>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</si>
  <si>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</si>
  <si>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</si>
  <si>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</si>
  <si>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</si>
  <si>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</si>
  <si>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</si>
  <si>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</si>
  <si>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</si>
  <si>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</si>
  <si>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</si>
  <si>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</si>
  <si>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</si>
  <si>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</si>
  <si>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</si>
  <si>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</si>
  <si>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</si>
  <si>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</si>
  <si>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</si>
  <si>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</si>
  <si>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</si>
  <si>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</si>
  <si>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</si>
  <si>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</si>
  <si>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</si>
  <si>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</si>
  <si>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</si>
  <si>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</si>
  <si>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</si>
  <si>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</si>
  <si>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</si>
  <si>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</si>
  <si>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</si>
  <si>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</si>
  <si>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</si>
  <si>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</si>
  <si>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</si>
  <si>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</si>
  <si>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</si>
  <si>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</si>
  <si>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</si>
  <si>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</si>
  <si>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</si>
  <si>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</si>
  <si>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</si>
  <si>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</si>
  <si>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</si>
  <si>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</si>
  <si>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</si>
  <si>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</si>
  <si>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</si>
  <si>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</si>
  <si>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</si>
  <si>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</si>
  <si>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</si>
  <si>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</si>
  <si>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</si>
  <si>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</si>
  <si>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</si>
  <si>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</si>
  <si>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</si>
  <si>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</si>
  <si>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</si>
  <si>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</si>
  <si>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</si>
  <si>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</si>
  <si>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</si>
  <si>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</si>
  <si>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</si>
  <si>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</si>
  <si>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</si>
  <si>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</si>
  <si>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</si>
  <si>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</si>
  <si>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</si>
  <si>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</si>
  <si>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</si>
  <si>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</si>
  <si>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</si>
  <si>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</si>
  <si>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</si>
  <si>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</si>
  <si>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</si>
  <si>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</si>
  <si>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</si>
  <si>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</si>
  <si>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</si>
  <si>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</si>
  <si>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</si>
  <si>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</si>
  <si>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</si>
  <si>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</si>
  <si>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</si>
  <si>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</si>
  <si>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</si>
  <si>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</si>
  <si>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</si>
  <si>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</si>
  <si>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</si>
  <si>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</si>
  <si>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</si>
  <si>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</si>
  <si>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</si>
  <si>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</si>
  <si>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</si>
  <si>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</si>
  <si>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</si>
  <si>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</si>
  <si>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</si>
  <si>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</si>
  <si>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</si>
  <si>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</si>
  <si>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</si>
  <si>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</si>
  <si>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</si>
  <si>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</si>
  <si>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</si>
  <si>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</si>
  <si>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</si>
  <si>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</si>
  <si>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</si>
  <si>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</si>
  <si>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</si>
  <si>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</si>
  <si>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</si>
  <si>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</si>
  <si>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</si>
  <si>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</si>
  <si>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</si>
  <si>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</si>
  <si>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</si>
  <si>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</si>
  <si>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</si>
  <si>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</si>
  <si>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</si>
  <si>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</si>
  <si>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</si>
  <si>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</si>
  <si>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</si>
  <si>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</si>
  <si>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</si>
  <si>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</si>
  <si>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</si>
  <si>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</si>
  <si>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</si>
  <si>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</si>
  <si>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</si>
  <si>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</si>
  <si>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</si>
  <si>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</si>
  <si>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</si>
  <si>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</si>
  <si>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</si>
  <si>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</si>
  <si>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</si>
  <si>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</si>
  <si>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</si>
  <si>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</si>
  <si>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</si>
  <si>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</si>
  <si>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</si>
  <si>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</si>
  <si>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</si>
  <si>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</si>
  <si>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</si>
  <si>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</si>
  <si>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</si>
  <si>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</si>
  <si>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</si>
  <si>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</si>
  <si>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</si>
  <si>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</si>
  <si>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</si>
  <si>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</si>
  <si>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</si>
  <si>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</si>
  <si>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</si>
  <si>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</si>
  <si>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</si>
  <si>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</si>
  <si>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</si>
  <si>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</si>
  <si>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</si>
  <si>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</si>
  <si>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</si>
  <si>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</si>
  <si>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</si>
  <si>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</si>
  <si>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</si>
  <si>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</si>
  <si>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</si>
  <si>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</si>
  <si>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</si>
  <si>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</si>
  <si>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</si>
  <si>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</si>
  <si>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</si>
  <si>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</si>
  <si>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</si>
  <si>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</si>
  <si>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</si>
  <si>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</si>
  <si>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</si>
  <si>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</si>
  <si>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</si>
  <si>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</si>
  <si>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</si>
  <si>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</si>
  <si>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</si>
  <si>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</si>
  <si>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</si>
  <si>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</si>
  <si>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</si>
  <si>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</si>
  <si>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</si>
  <si>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</si>
  <si>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</si>
  <si>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</si>
  <si>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</si>
  <si>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</si>
  <si>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</si>
  <si>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</si>
  <si>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</si>
  <si>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</si>
  <si>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</si>
  <si>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</si>
  <si>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</si>
  <si>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</si>
  <si>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</si>
  <si>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</si>
  <si>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</si>
  <si>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</si>
  <si>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</si>
  <si>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</si>
  <si>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</si>
  <si>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</si>
  <si>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</si>
  <si>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</si>
  <si>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</si>
  <si>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</si>
  <si>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</si>
  <si>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</si>
  <si>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</si>
  <si>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</si>
  <si>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</si>
  <si>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</si>
  <si>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</si>
  <si>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</si>
  <si>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</si>
  <si>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</si>
  <si>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</si>
  <si>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</si>
  <si>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</si>
  <si>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</si>
  <si>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</si>
  <si>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</si>
  <si>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</si>
  <si>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</si>
  <si>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</si>
  <si>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</si>
  <si>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</si>
  <si>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</si>
  <si>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</si>
  <si>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</si>
  <si>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</si>
  <si>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</si>
  <si>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</si>
  <si>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</si>
  <si>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</si>
  <si>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</si>
  <si>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</si>
  <si>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</si>
  <si>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</si>
  <si>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</si>
  <si>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</si>
  <si>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</si>
  <si>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</si>
  <si>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</si>
  <si>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</si>
  <si>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</si>
  <si>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</si>
  <si>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</si>
  <si>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</si>
  <si>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</si>
  <si>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</si>
  <si>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</si>
  <si>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</si>
  <si>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</si>
  <si>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</si>
  <si>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</si>
  <si>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</si>
  <si>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</si>
  <si>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</si>
  <si>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</si>
  <si>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</si>
  <si>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</si>
  <si>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</si>
  <si>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</si>
  <si>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</si>
  <si>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</si>
  <si>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</si>
  <si>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</si>
  <si>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</si>
  <si>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</si>
  <si>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</si>
  <si>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</si>
  <si>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</si>
  <si>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</si>
  <si>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</si>
  <si>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</si>
  <si>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</si>
  <si>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</si>
  <si>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</si>
  <si>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</si>
  <si>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</si>
  <si>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</si>
  <si>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</si>
  <si>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</si>
  <si>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</si>
  <si>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</si>
  <si>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</si>
  <si>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</si>
  <si>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</si>
  <si>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</si>
  <si>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</si>
  <si>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</si>
  <si>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</si>
  <si>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</si>
  <si>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</si>
  <si>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</si>
  <si>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</si>
  <si>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</si>
  <si>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</si>
  <si>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</si>
  <si>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</si>
  <si>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</si>
  <si>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</si>
  <si>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</si>
  <si>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</si>
  <si>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</si>
  <si>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</si>
  <si>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</si>
  <si>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</si>
  <si>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</si>
  <si>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</si>
  <si>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</si>
  <si>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</si>
  <si>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</si>
  <si>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</si>
  <si>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</si>
  <si>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</si>
  <si>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</si>
  <si>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</si>
  <si>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</si>
  <si>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</si>
  <si>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</si>
  <si>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</si>
  <si>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</si>
  <si>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</si>
  <si>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</si>
  <si>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</si>
  <si>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</si>
  <si>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</si>
  <si>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</si>
  <si>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</si>
  <si>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</si>
  <si>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</si>
  <si>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</si>
  <si>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</si>
  <si>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</si>
  <si>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</si>
  <si>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</si>
  <si>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</si>
  <si>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</si>
  <si>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</si>
  <si>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</si>
  <si>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</si>
  <si>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</si>
  <si>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</si>
  <si>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</si>
  <si>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</si>
  <si>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</si>
  <si>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</si>
  <si>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</si>
  <si>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</si>
  <si>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</si>
  <si>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</si>
  <si>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</si>
  <si>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</si>
  <si>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</si>
  <si>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</si>
  <si>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</si>
  <si>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</si>
  <si>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</si>
  <si>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</si>
  <si>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</si>
  <si>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</si>
  <si>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</si>
  <si>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</si>
  <si>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</si>
  <si>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</si>
  <si>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</si>
  <si>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</si>
  <si>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</si>
  <si>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</si>
  <si>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</si>
  <si>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</si>
  <si>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</si>
  <si>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</si>
  <si>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</si>
  <si>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</si>
  <si>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</si>
  <si>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</si>
  <si>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</si>
  <si>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</si>
  <si>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</si>
  <si>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</si>
  <si>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</si>
  <si>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</si>
  <si>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</si>
  <si>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</si>
  <si>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</si>
  <si>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</si>
  <si>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</si>
  <si>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</si>
  <si>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</si>
  <si>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</si>
  <si>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</si>
  <si>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</si>
  <si>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</si>
  <si>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</si>
  <si>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</si>
  <si>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</si>
  <si>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</si>
  <si>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</si>
  <si>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</si>
  <si>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</si>
  <si>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</si>
  <si>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</si>
  <si>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</si>
  <si>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</si>
  <si>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</si>
  <si>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</si>
  <si>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</si>
  <si>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</si>
  <si>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</si>
  <si>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</si>
  <si>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</si>
  <si>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</si>
  <si>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</si>
  <si>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</si>
  <si>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</si>
  <si>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</si>
  <si>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</si>
  <si>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</si>
  <si>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</si>
  <si>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</si>
  <si>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</si>
  <si>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</si>
  <si>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</si>
  <si>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</si>
  <si>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</si>
  <si>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</si>
  <si>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</si>
  <si>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</si>
  <si>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</si>
  <si>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</si>
  <si>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</si>
  <si>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</si>
  <si>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</si>
  <si>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</si>
  <si>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</si>
  <si>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</si>
  <si>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</si>
  <si>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</si>
  <si>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</si>
  <si>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</si>
  <si>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</si>
  <si>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</si>
  <si>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</si>
  <si>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</si>
  <si>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</si>
  <si>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</si>
  <si>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</si>
  <si>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</si>
  <si>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</si>
  <si>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</si>
  <si>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</si>
  <si>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</si>
  <si>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</si>
  <si>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</si>
  <si>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</si>
  <si>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</si>
  <si>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</si>
  <si>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</si>
  <si>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</si>
  <si>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</si>
  <si>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</si>
  <si>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</si>
  <si>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</si>
  <si>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</si>
  <si>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</si>
  <si>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</si>
  <si>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</si>
  <si>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</si>
  <si>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</si>
  <si>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</si>
  <si>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</si>
  <si>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</si>
  <si>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</si>
  <si>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</si>
  <si>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</si>
  <si>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</si>
  <si>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</si>
  <si>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</si>
  <si>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</si>
  <si>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</si>
  <si>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</si>
  <si>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</si>
  <si>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</si>
  <si>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</si>
  <si>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</si>
  <si>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</si>
  <si>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</si>
  <si>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</si>
  <si>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</si>
  <si>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</si>
  <si>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</si>
  <si>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</si>
  <si>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</si>
  <si>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</si>
  <si>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</si>
  <si>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</si>
  <si>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</si>
  <si>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</si>
  <si>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</si>
  <si>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</si>
  <si>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</si>
  <si>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</si>
  <si>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</si>
  <si>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</si>
  <si>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</si>
  <si>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</si>
  <si>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</si>
  <si>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</si>
  <si>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</si>
  <si>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</si>
  <si>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</si>
  <si>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</si>
  <si>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</si>
  <si>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</si>
  <si>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</si>
  <si>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</si>
  <si>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</si>
  <si>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</si>
  <si>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</si>
  <si>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</si>
  <si>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</si>
  <si>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</si>
  <si>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</si>
  <si>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</si>
  <si>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</si>
  <si>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</si>
  <si>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</si>
  <si>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</si>
  <si>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</si>
  <si>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</si>
  <si>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</si>
  <si>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</si>
  <si>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</si>
  <si>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</si>
  <si>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</si>
  <si>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</si>
  <si>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</si>
  <si>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</si>
  <si>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</si>
  <si>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</si>
  <si>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</si>
  <si>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</si>
  <si>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</si>
  <si>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</si>
  <si>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</si>
  <si>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</si>
  <si>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</si>
  <si>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</si>
  <si>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</si>
  <si>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</si>
  <si>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</si>
  <si>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</si>
  <si>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</si>
  <si>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</si>
  <si>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</si>
  <si>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</si>
  <si>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</si>
  <si>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</si>
  <si>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</si>
  <si>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</si>
  <si>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</si>
  <si>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</si>
  <si>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</si>
  <si>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</si>
  <si>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</si>
  <si>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</si>
  <si>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</si>
  <si>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</si>
  <si>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</si>
  <si>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</si>
  <si>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</si>
  <si>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</si>
  <si>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</si>
  <si>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</si>
  <si>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</si>
  <si>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</si>
  <si>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</si>
  <si>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</si>
  <si>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</si>
  <si>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</si>
  <si>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</si>
  <si>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</si>
  <si>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</si>
  <si>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</si>
  <si>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</si>
  <si>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</si>
  <si>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</si>
  <si>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</si>
  <si>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</si>
  <si>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</si>
  <si>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</si>
  <si>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</si>
  <si>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</si>
  <si>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</si>
  <si>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</si>
  <si>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</si>
  <si>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</si>
  <si>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</si>
  <si>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</si>
  <si>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</si>
  <si>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</si>
  <si>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</si>
  <si>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</si>
  <si>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</si>
  <si>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</si>
  <si>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</si>
  <si>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</si>
  <si>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</si>
  <si>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</si>
  <si>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</si>
  <si>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</si>
  <si>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</si>
  <si>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</si>
  <si>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</si>
  <si>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</si>
  <si>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</si>
  <si>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</si>
  <si>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</si>
  <si>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</si>
  <si>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</si>
  <si>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</si>
  <si>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</si>
  <si>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</si>
  <si>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</si>
  <si>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</si>
  <si>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</si>
  <si>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</si>
  <si>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</si>
  <si>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</si>
  <si>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</si>
  <si>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</si>
  <si>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</si>
  <si>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</si>
  <si>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</si>
  <si>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</si>
  <si>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</si>
  <si>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</si>
  <si>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</si>
  <si>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</si>
  <si>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</si>
  <si>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</si>
  <si>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</si>
  <si>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</si>
  <si>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</si>
  <si>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</si>
  <si>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</si>
  <si>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</si>
  <si>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</si>
  <si>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</si>
  <si>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</si>
  <si>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</si>
  <si>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</si>
  <si>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</si>
  <si>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</si>
  <si>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</si>
  <si>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</si>
  <si>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</si>
  <si>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</si>
  <si>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</si>
  <si>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</si>
  <si>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</si>
  <si>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</si>
  <si>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</si>
  <si>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</si>
  <si>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</si>
  <si>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</si>
  <si>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</si>
  <si>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</si>
  <si>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</si>
  <si>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</si>
  <si>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</si>
  <si>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</si>
  <si>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</si>
  <si>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</si>
  <si>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</si>
  <si>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</si>
  <si>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</si>
  <si>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</si>
  <si>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</si>
  <si>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</si>
  <si>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</si>
  <si>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</si>
  <si>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</si>
  <si>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</si>
  <si>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</si>
  <si>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</si>
  <si>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</si>
  <si>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</si>
  <si>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</si>
  <si>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</si>
  <si>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</si>
  <si>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</si>
  <si>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</si>
  <si>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</si>
  <si>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</si>
  <si>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</si>
  <si>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</si>
  <si>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</si>
  <si>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</si>
  <si>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</si>
  <si>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</si>
  <si>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</si>
  <si>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</si>
  <si>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</si>
  <si>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</si>
  <si>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</si>
  <si>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</si>
  <si>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</si>
  <si>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</si>
  <si>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</si>
  <si>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</si>
  <si>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</si>
  <si>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</si>
  <si>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</si>
  <si>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</si>
  <si>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</si>
  <si>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</si>
  <si>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</si>
  <si>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</si>
  <si>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</si>
  <si>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</si>
  <si>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</si>
  <si>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</si>
  <si>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</si>
  <si>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</si>
  <si>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</si>
  <si>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</si>
  <si>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</si>
  <si>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</si>
  <si>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</si>
  <si>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</si>
  <si>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</si>
  <si>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</si>
  <si>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</si>
  <si>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</si>
  <si>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</si>
  <si>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</si>
  <si>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</si>
  <si>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</si>
  <si>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</si>
  <si>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</si>
  <si>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</si>
  <si>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</si>
  <si>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</si>
  <si>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</si>
  <si>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</si>
  <si>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</si>
  <si>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</si>
  <si>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</si>
  <si>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</si>
  <si>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</si>
  <si>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</si>
  <si>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</si>
  <si>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</si>
  <si>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</si>
  <si>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</si>
  <si>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</si>
  <si>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</si>
  <si>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</si>
  <si>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</si>
  <si>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</si>
  <si>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</si>
  <si>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</si>
  <si>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</si>
  <si>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</si>
  <si>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</si>
  <si>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</si>
  <si>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</si>
  <si>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</si>
  <si>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</si>
  <si>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</si>
  <si>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</si>
  <si>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</si>
  <si>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</si>
  <si>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</si>
  <si>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</si>
  <si>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</si>
  <si>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</si>
  <si>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</si>
  <si>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</si>
  <si>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</si>
  <si>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</si>
  <si>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</si>
  <si>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</si>
  <si>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</si>
  <si>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</si>
  <si>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</si>
  <si>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</si>
  <si>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</si>
  <si>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</si>
  <si>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</si>
  <si>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</si>
  <si>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</si>
  <si>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</si>
  <si>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</si>
  <si>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</si>
  <si>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</si>
  <si>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</si>
  <si>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</si>
  <si>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</si>
  <si>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</si>
  <si>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</si>
  <si>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</si>
  <si>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</si>
  <si>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</si>
  <si>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</si>
  <si>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</si>
  <si>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</si>
  <si>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</si>
  <si>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</si>
  <si>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</si>
  <si>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</si>
  <si>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</si>
  <si>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</si>
  <si>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</si>
  <si>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</si>
  <si>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</si>
  <si>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</si>
  <si>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</si>
  <si>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</si>
  <si>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</si>
  <si>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</si>
  <si>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</si>
  <si>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</si>
  <si>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</si>
  <si>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</si>
  <si>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</si>
  <si>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</si>
  <si>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</si>
  <si>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</si>
  <si>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</si>
  <si>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</si>
  <si>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</si>
  <si>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</si>
  <si>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</si>
  <si>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</si>
  <si>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</si>
  <si>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</si>
  <si>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</si>
  <si>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</si>
  <si>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</si>
  <si>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</si>
  <si>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</si>
  <si>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</si>
  <si>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</si>
  <si>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</si>
  <si>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</si>
  <si>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</si>
  <si>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</si>
  <si>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</si>
  <si>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</si>
  <si>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</si>
  <si>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</si>
  <si>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</si>
  <si>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</si>
  <si>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</si>
  <si>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</si>
  <si>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</si>
  <si>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</si>
  <si>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</si>
  <si>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</si>
  <si>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</si>
  <si>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</si>
  <si>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</si>
  <si>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</si>
  <si>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</si>
  <si>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</si>
  <si>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</si>
  <si>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</si>
  <si>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</si>
  <si>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</si>
  <si>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</si>
  <si>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</si>
  <si>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</si>
  <si>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</si>
  <si>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</si>
  <si>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</si>
  <si>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</si>
  <si>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</si>
  <si>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</si>
  <si>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</si>
  <si>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</si>
  <si>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</si>
  <si>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</si>
  <si>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</si>
  <si>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</si>
  <si>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</si>
  <si>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</si>
  <si>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</si>
  <si>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</si>
  <si>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</si>
  <si>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</si>
  <si>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</si>
  <si>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</si>
  <si>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</si>
  <si>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</si>
  <si>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</si>
  <si>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</si>
  <si>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</si>
  <si>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</si>
  <si>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</si>
  <si>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</si>
  <si>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</si>
  <si>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</si>
  <si>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</si>
  <si>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</si>
  <si>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</si>
  <si>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</si>
  <si>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</si>
  <si>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</si>
  <si>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</si>
  <si>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</si>
  <si>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</si>
  <si>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</si>
  <si>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</si>
  <si>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</si>
  <si>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</si>
  <si>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</si>
  <si>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</si>
  <si>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</si>
  <si>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</si>
  <si>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</si>
  <si>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</si>
  <si>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</si>
  <si>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</si>
  <si>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</si>
  <si>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</si>
  <si>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</si>
  <si>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</si>
  <si>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</si>
  <si>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</si>
  <si>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</si>
  <si>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</si>
  <si>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</si>
  <si>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</si>
  <si>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</si>
  <si>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</si>
  <si>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</si>
  <si>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</si>
  <si>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</si>
  <si>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</si>
  <si>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</si>
  <si>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</si>
  <si>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</si>
  <si>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</si>
  <si>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</si>
  <si>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</si>
  <si>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</si>
  <si>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</si>
  <si>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</si>
  <si>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</si>
  <si>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</si>
  <si>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</si>
  <si>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</si>
  <si>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</si>
  <si>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</si>
  <si>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</si>
  <si>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</si>
  <si>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</si>
  <si>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</si>
  <si>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</si>
  <si>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</si>
  <si>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</si>
  <si>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</si>
  <si>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</si>
  <si>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</si>
  <si>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</si>
  <si>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</si>
  <si>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</si>
  <si>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</si>
  <si>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</si>
  <si>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</si>
  <si>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</si>
  <si>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</si>
  <si>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</si>
  <si>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</si>
  <si>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</si>
  <si>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</si>
  <si>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</si>
  <si>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</si>
  <si>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</si>
  <si>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</si>
  <si>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</si>
  <si>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</si>
  <si>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</si>
  <si>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</si>
  <si>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</si>
  <si>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</si>
  <si>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</si>
  <si>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</si>
  <si>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</si>
  <si>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</si>
  <si>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</si>
  <si>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</si>
  <si>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</si>
  <si>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</si>
  <si>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</si>
  <si>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</si>
  <si>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</si>
  <si>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</si>
  <si>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</si>
  <si>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</si>
  <si>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</si>
  <si>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</si>
  <si>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</si>
  <si>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</si>
  <si>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</si>
  <si>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</si>
  <si>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</si>
  <si>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</si>
  <si>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</si>
  <si>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</si>
  <si>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</si>
  <si>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</si>
  <si>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</si>
  <si>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</si>
  <si>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</si>
  <si>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</si>
  <si>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</si>
  <si>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</si>
  <si>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</si>
  <si>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</si>
  <si>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</si>
  <si>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</si>
  <si>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</si>
  <si>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</si>
  <si>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</si>
  <si>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</si>
  <si>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</si>
  <si>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</si>
  <si>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</si>
  <si>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</si>
  <si>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</si>
  <si>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</si>
  <si>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</si>
  <si>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</si>
  <si>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</si>
  <si>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</si>
  <si>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</si>
  <si>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</si>
  <si>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</si>
  <si>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</si>
  <si>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</si>
  <si>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</si>
  <si>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</si>
  <si>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</si>
  <si>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</si>
  <si>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</si>
  <si>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</si>
  <si>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</si>
  <si>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</si>
  <si>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</si>
  <si>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</si>
  <si>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</si>
  <si>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</si>
  <si>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</si>
  <si>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</si>
  <si>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</si>
  <si>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</si>
  <si>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</si>
  <si>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</si>
  <si>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</si>
  <si>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</si>
  <si>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</si>
  <si>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</si>
  <si>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</si>
  <si>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</si>
  <si>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</si>
  <si>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</si>
  <si>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</si>
  <si>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</si>
  <si>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</si>
  <si>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</si>
  <si>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</si>
  <si>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</si>
  <si>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</si>
  <si>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</si>
  <si>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</si>
  <si>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</si>
  <si>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</si>
  <si>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</si>
  <si>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</si>
  <si>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</si>
  <si>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</si>
  <si>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</si>
  <si>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</si>
  <si>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</si>
  <si>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</si>
  <si>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</si>
  <si>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</si>
  <si>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</si>
  <si>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</si>
  <si>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</si>
  <si>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</si>
  <si>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</si>
  <si>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</si>
  <si>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</si>
  <si>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</si>
  <si>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</si>
  <si>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</si>
  <si>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</si>
  <si>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</si>
  <si>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</si>
  <si>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</si>
  <si>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</si>
  <si>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</si>
  <si>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</si>
  <si>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</si>
  <si>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</si>
  <si>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</si>
  <si>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</si>
  <si>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</si>
  <si>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</si>
  <si>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</si>
  <si>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</si>
  <si>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</si>
  <si>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</si>
  <si>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</si>
  <si>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</si>
  <si>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</si>
  <si>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</si>
  <si>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</si>
  <si>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</si>
  <si>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</si>
  <si>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</si>
  <si>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</si>
  <si>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</si>
  <si>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</si>
  <si>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</si>
  <si>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</si>
  <si>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</si>
  <si>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</si>
  <si>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</si>
  <si>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</si>
  <si>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</si>
  <si>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</si>
  <si>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</si>
  <si>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</si>
  <si>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</si>
  <si>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</si>
  <si>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</si>
  <si>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</si>
  <si>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</si>
  <si>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</si>
  <si>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</si>
  <si>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</si>
  <si>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</si>
  <si>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</si>
  <si>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</si>
  <si>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</si>
  <si>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</si>
  <si>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</si>
  <si>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</si>
  <si>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</si>
  <si>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</si>
  <si>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</si>
  <si>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</si>
  <si>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</si>
  <si>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</si>
  <si>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</si>
  <si>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</si>
  <si>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</si>
  <si>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</si>
  <si>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</si>
  <si>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</si>
  <si>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</si>
  <si>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</si>
  <si>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</si>
  <si>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</si>
  <si>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</si>
  <si>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</si>
  <si>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</si>
  <si>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</si>
  <si>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</si>
  <si>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</si>
  <si>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</si>
  <si>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</si>
  <si>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</si>
  <si>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</si>
  <si>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</si>
  <si>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</si>
  <si>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</si>
  <si>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</si>
  <si>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</si>
  <si>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</si>
  <si>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</si>
  <si>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</si>
  <si>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</si>
  <si>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</si>
  <si>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</si>
  <si>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</si>
  <si>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</si>
  <si>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</si>
  <si>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</si>
  <si>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</si>
  <si>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</si>
  <si>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</si>
  <si>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</si>
  <si>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</si>
  <si>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</si>
  <si>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</si>
  <si>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</si>
  <si>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</si>
  <si>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</si>
  <si>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</si>
  <si>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</si>
  <si>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</si>
  <si>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</si>
  <si>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</si>
  <si>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</si>
  <si>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</si>
  <si>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</si>
  <si>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</si>
  <si>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</si>
  <si>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</si>
  <si>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</si>
  <si>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</si>
  <si>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</si>
  <si>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</si>
  <si>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</si>
  <si>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</si>
  <si>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</si>
  <si>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</si>
  <si>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</si>
  <si>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</si>
  <si>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</si>
  <si>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</si>
  <si>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</si>
  <si>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</si>
  <si>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</si>
  <si>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</si>
  <si>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</si>
  <si>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</si>
  <si>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</si>
  <si>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</si>
  <si>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</si>
  <si>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</si>
  <si>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</si>
  <si>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</si>
  <si>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</si>
  <si>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</si>
  <si>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</si>
  <si>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</si>
  <si>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</si>
  <si>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</si>
  <si>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</si>
  <si>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</si>
  <si>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</si>
  <si>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</si>
  <si>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</si>
  <si>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</si>
  <si>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</si>
  <si>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</si>
  <si>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</si>
  <si>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</si>
  <si>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</si>
  <si>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</si>
  <si>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</si>
  <si>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</si>
  <si>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</si>
  <si>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</si>
  <si>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</si>
  <si>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</si>
  <si>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</si>
  <si>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</si>
  <si>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</si>
  <si>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</si>
  <si>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</si>
  <si>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</si>
  <si>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</si>
  <si>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</si>
  <si>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</si>
  <si>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</si>
  <si>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</si>
  <si>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</si>
  <si>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</si>
  <si>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</si>
  <si>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</si>
  <si>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</si>
  <si>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</si>
  <si>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</si>
  <si>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</si>
  <si>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</si>
  <si>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</si>
  <si>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</si>
  <si>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</si>
  <si>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</si>
  <si>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</si>
  <si>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</si>
  <si>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</si>
  <si>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</si>
  <si>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</si>
  <si>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</si>
  <si>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</si>
  <si>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</si>
  <si>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</si>
  <si>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</si>
  <si>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</si>
  <si>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</si>
  <si>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</si>
  <si>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</si>
  <si>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</si>
  <si>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</si>
  <si>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</si>
  <si>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</si>
  <si>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</si>
  <si>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</si>
  <si>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</si>
  <si>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</si>
  <si>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</si>
  <si>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</si>
  <si>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</si>
  <si>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</si>
  <si>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</si>
  <si>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</si>
  <si>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</si>
  <si>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</si>
  <si>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</si>
  <si>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</si>
  <si>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</si>
  <si>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</si>
  <si>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</si>
  <si>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</si>
  <si>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</si>
  <si>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</si>
  <si>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</si>
  <si>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</si>
  <si>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</si>
  <si>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</si>
  <si>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</si>
  <si>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</si>
  <si>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</si>
  <si>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</si>
  <si>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</si>
  <si>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</si>
  <si>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</si>
  <si>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</si>
  <si>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</si>
  <si>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</si>
  <si>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</si>
  <si>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</si>
  <si>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</si>
  <si>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</si>
  <si>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</si>
  <si>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</si>
  <si>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</si>
  <si>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</si>
  <si>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</si>
  <si>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</si>
  <si>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</si>
  <si>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</si>
  <si>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</si>
  <si>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</si>
  <si>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</si>
  <si>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</si>
  <si>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</si>
  <si>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</si>
  <si>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</si>
  <si>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</si>
  <si>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</si>
  <si>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</si>
  <si>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</si>
  <si>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</si>
  <si>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</si>
  <si>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</si>
  <si>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</si>
  <si>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</si>
  <si>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</si>
  <si>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</si>
  <si>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</si>
  <si>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</si>
  <si>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</si>
  <si>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</si>
  <si>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</si>
  <si>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</si>
  <si>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</si>
  <si>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</si>
  <si>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</si>
  <si>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</si>
  <si>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</si>
  <si>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</si>
  <si>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</si>
  <si>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</si>
  <si>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</si>
  <si>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</si>
  <si>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</si>
  <si>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</si>
  <si>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</si>
  <si>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</si>
  <si>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</si>
  <si>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</si>
  <si>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</si>
  <si>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</si>
  <si>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</si>
  <si>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</si>
  <si>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</si>
  <si>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</si>
  <si>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</si>
  <si>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</si>
  <si>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</si>
  <si>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</si>
  <si>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</si>
  <si>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</si>
  <si>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</si>
  <si>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</si>
  <si>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</si>
  <si>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</si>
  <si>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</si>
  <si>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</si>
  <si>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</si>
  <si>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</si>
  <si>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</si>
  <si>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</si>
  <si>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</si>
  <si>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</si>
  <si>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</si>
  <si>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</si>
  <si>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</si>
  <si>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</si>
  <si>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</si>
  <si>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</si>
  <si>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</si>
  <si>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</si>
  <si>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</si>
  <si>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</si>
  <si>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</si>
  <si>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</si>
  <si>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</si>
  <si>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</si>
  <si>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</si>
  <si>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</si>
  <si>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</si>
  <si>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</si>
  <si>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</si>
  <si>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</si>
  <si>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</si>
  <si>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</si>
  <si>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</si>
  <si>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</si>
  <si>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</si>
  <si>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</si>
  <si>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</si>
  <si>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</si>
  <si>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</si>
  <si>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</si>
  <si>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</si>
  <si>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</si>
  <si>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</si>
  <si>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</si>
  <si>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</si>
  <si>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</si>
  <si>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</si>
  <si>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</si>
  <si>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</si>
  <si>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</si>
  <si>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</si>
  <si>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</si>
  <si>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</si>
  <si>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</si>
  <si>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</si>
  <si>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</si>
  <si>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</si>
  <si>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</si>
  <si>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</si>
  <si>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</si>
  <si>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</si>
  <si>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</si>
  <si>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</si>
  <si>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</si>
  <si>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</si>
  <si>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</si>
  <si>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</si>
  <si>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</si>
  <si>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</si>
  <si>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</si>
  <si>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</si>
  <si>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</si>
  <si>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</si>
  <si>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</si>
  <si>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</si>
  <si>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</si>
  <si>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</si>
  <si>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</si>
  <si>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</si>
  <si>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</si>
  <si>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</si>
  <si>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</si>
  <si>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</si>
  <si>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</si>
  <si>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</si>
  <si>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</si>
  <si>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</si>
  <si>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</si>
  <si>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</si>
  <si>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</si>
  <si>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</si>
  <si>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</si>
  <si>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</si>
  <si>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</si>
  <si>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</si>
  <si>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</si>
  <si>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</si>
  <si>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</si>
  <si>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</si>
  <si>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</si>
  <si>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</si>
  <si>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</si>
  <si>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</si>
  <si>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</si>
  <si>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</si>
  <si>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</si>
  <si>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</si>
  <si>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</si>
  <si>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</si>
  <si>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</si>
  <si>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</si>
  <si>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</si>
  <si>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</si>
  <si>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</si>
  <si>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</si>
  <si>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</si>
  <si>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</si>
  <si>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</si>
  <si>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</si>
  <si>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</si>
  <si>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</si>
  <si>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</si>
  <si>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</si>
  <si>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</si>
  <si>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</si>
  <si>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</si>
  <si>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</si>
  <si>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</si>
  <si>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</si>
  <si>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</si>
  <si>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</si>
  <si>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</si>
  <si>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</si>
  <si>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</si>
  <si>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</si>
  <si>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</si>
  <si>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</si>
  <si>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</si>
  <si>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</si>
  <si>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</si>
  <si>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</si>
  <si>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</si>
  <si>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</si>
  <si>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</si>
  <si>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</si>
  <si>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</si>
  <si>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</si>
  <si>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</si>
  <si>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</si>
  <si>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</si>
  <si>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</si>
  <si>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</si>
  <si>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</si>
  <si>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</si>
  <si>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</si>
  <si>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</si>
  <si>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</si>
  <si>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</si>
  <si>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</si>
  <si>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</si>
  <si>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</si>
  <si>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</si>
  <si>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</si>
  <si>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</si>
  <si>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</si>
  <si>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</si>
  <si>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</si>
  <si>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</si>
  <si>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</si>
  <si>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</si>
  <si>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</si>
  <si>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</si>
  <si>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</si>
  <si>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</si>
  <si>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</si>
  <si>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</si>
  <si>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</si>
  <si>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</si>
  <si>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</si>
  <si>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</si>
  <si>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</si>
  <si>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</si>
  <si>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</si>
  <si>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</si>
  <si>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</si>
  <si>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</si>
  <si>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</si>
  <si>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</si>
  <si>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</si>
  <si>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</si>
  <si>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</si>
  <si>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</si>
  <si>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</si>
  <si>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</si>
  <si>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</si>
  <si>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</si>
  <si>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</si>
  <si>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</si>
  <si>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</si>
  <si>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</si>
  <si>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</si>
  <si>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</si>
  <si>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</si>
  <si>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</si>
  <si>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</si>
  <si>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</si>
  <si>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</si>
  <si>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</si>
  <si>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</si>
  <si>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</si>
  <si>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</si>
  <si>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</si>
  <si>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</si>
  <si>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</si>
  <si>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</si>
  <si>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</si>
  <si>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</si>
  <si>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</si>
  <si>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</si>
  <si>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</si>
  <si>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</si>
  <si>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</si>
  <si>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</si>
  <si>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</si>
  <si>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</si>
  <si>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</si>
  <si>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</si>
  <si>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</si>
  <si>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</si>
  <si>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</si>
  <si>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</si>
  <si>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</si>
  <si>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</si>
  <si>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</si>
  <si>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</si>
  <si>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</si>
  <si>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</si>
  <si>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</si>
  <si>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</si>
  <si>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</si>
  <si>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</si>
  <si>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</si>
  <si>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</si>
  <si>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</si>
  <si>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</si>
  <si>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</si>
  <si>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</si>
  <si>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</si>
  <si>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</si>
  <si>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</si>
  <si>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</si>
  <si>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</si>
  <si>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</si>
  <si>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</si>
  <si>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</si>
  <si>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</si>
  <si>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</si>
  <si>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</si>
  <si>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</si>
  <si>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</si>
  <si>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</si>
  <si>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</si>
  <si>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</si>
  <si>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</si>
  <si>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</si>
  <si>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</si>
  <si>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</si>
  <si>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</si>
  <si>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</si>
  <si>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</si>
  <si>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</si>
  <si>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</si>
  <si>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</si>
  <si>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</si>
  <si>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</si>
  <si>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</si>
  <si>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</si>
  <si>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</si>
  <si>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</si>
  <si>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</si>
  <si>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</si>
  <si>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</si>
  <si>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</si>
  <si>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</si>
  <si>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</si>
  <si>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</si>
  <si>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</si>
  <si>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</si>
  <si>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</si>
  <si>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</si>
  <si>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</si>
  <si>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</si>
  <si>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</si>
  <si>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</si>
  <si>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</si>
  <si>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</si>
  <si>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</si>
  <si>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</si>
  <si>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</si>
  <si>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</si>
  <si>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</si>
  <si>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</si>
  <si>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</si>
  <si>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</si>
  <si>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</si>
  <si>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</si>
  <si>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</si>
  <si>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</si>
  <si>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</si>
  <si>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</si>
  <si>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</si>
  <si>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</si>
  <si>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</si>
  <si>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</si>
  <si>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</si>
  <si>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</si>
  <si>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</si>
  <si>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</si>
  <si>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</si>
  <si>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</si>
  <si>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</si>
  <si>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</si>
  <si>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</si>
  <si>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</si>
  <si>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</si>
  <si>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</si>
  <si>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</si>
  <si>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</si>
  <si>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</si>
  <si>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</si>
  <si>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</si>
  <si>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</si>
  <si>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</si>
  <si>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</si>
  <si>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</si>
  <si>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</si>
  <si>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</si>
  <si>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</si>
  <si>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</si>
  <si>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</si>
  <si>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</si>
  <si>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</si>
  <si>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</si>
  <si>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</si>
  <si>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</si>
  <si>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</si>
  <si>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</si>
  <si>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</si>
  <si>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</si>
  <si>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</si>
  <si>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</si>
  <si>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</si>
  <si>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</si>
  <si>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</si>
  <si>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</si>
  <si>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</si>
  <si>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</si>
  <si>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</si>
  <si>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</si>
  <si>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</si>
  <si>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</si>
  <si>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</si>
  <si>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</si>
  <si>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</si>
  <si>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</si>
  <si>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</si>
  <si>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</si>
  <si>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</si>
  <si>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</si>
  <si>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</si>
  <si>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</si>
  <si>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</si>
  <si>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</si>
  <si>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</si>
  <si>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</si>
  <si>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</si>
  <si>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</si>
  <si>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</si>
  <si>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</si>
  <si>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</si>
  <si>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</si>
  <si>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</si>
  <si>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</si>
  <si>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</si>
  <si>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</si>
  <si>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</si>
  <si>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</si>
  <si>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</si>
  <si>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</si>
  <si>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</si>
  <si>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</si>
  <si>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</si>
  <si>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</si>
  <si>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</si>
  <si>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</si>
  <si>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</si>
  <si>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</si>
  <si>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</si>
  <si>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</si>
  <si>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</si>
  <si>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</si>
  <si>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</si>
  <si>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</si>
  <si>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</si>
  <si>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</si>
  <si>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</si>
  <si>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</si>
  <si>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</si>
  <si>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</si>
  <si>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</si>
  <si>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</si>
  <si>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</si>
  <si>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</si>
  <si>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</si>
  <si>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</si>
  <si>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</si>
  <si>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</si>
  <si>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</si>
  <si>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</si>
  <si>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</si>
  <si>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</si>
  <si>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</si>
  <si>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</si>
  <si>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</si>
  <si>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</si>
  <si>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</si>
  <si>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</si>
  <si>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</si>
  <si>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</si>
  <si>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</si>
  <si>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</si>
  <si>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</si>
  <si>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</si>
  <si>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</si>
  <si>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</si>
  <si>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</si>
  <si>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</si>
  <si>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</si>
  <si>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</si>
  <si>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</si>
  <si>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</si>
  <si>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</si>
  <si>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</si>
  <si>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</si>
  <si>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</si>
  <si>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</si>
  <si>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</si>
  <si>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</si>
  <si>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</si>
  <si>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</si>
  <si>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</si>
  <si>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</si>
  <si>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</si>
  <si>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</si>
  <si>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</si>
  <si>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</si>
  <si>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</si>
  <si>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</si>
  <si>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</si>
  <si>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</si>
  <si>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</si>
  <si>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</si>
  <si>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</si>
  <si>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</si>
  <si>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</si>
  <si>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</si>
  <si>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</si>
  <si>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</si>
  <si>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</si>
  <si>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</si>
  <si>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</si>
  <si>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</si>
  <si>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</si>
  <si>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</si>
  <si>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</si>
  <si>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</si>
  <si>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</si>
  <si>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</si>
  <si>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</si>
  <si>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</si>
  <si>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</si>
  <si>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</si>
  <si>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</si>
  <si>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</si>
  <si>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</si>
  <si>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</si>
  <si>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</si>
  <si>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</si>
  <si>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</si>
  <si>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</si>
  <si>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</si>
  <si>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</si>
  <si>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</si>
  <si>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</si>
  <si>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</si>
  <si>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</si>
  <si>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</si>
  <si>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</si>
  <si>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</si>
  <si>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</si>
  <si>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</si>
  <si>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</si>
  <si>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</si>
  <si>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</si>
  <si>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</si>
  <si>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</si>
  <si>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</si>
  <si>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</si>
  <si>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</si>
  <si>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</si>
  <si>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</si>
  <si>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</si>
  <si>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</si>
  <si>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</si>
  <si>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</si>
  <si>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</si>
  <si>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</si>
  <si>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</si>
  <si>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</si>
  <si>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</si>
  <si>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</si>
  <si>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</si>
  <si>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</si>
  <si>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</si>
  <si>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</si>
  <si>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</si>
  <si>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</si>
  <si>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</si>
  <si>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</si>
  <si>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</si>
  <si>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</si>
  <si>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</si>
  <si>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</si>
  <si>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</si>
  <si>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</si>
  <si>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</si>
  <si>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</si>
  <si>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</si>
  <si>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</si>
  <si>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</si>
  <si>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</si>
  <si>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</si>
  <si>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</si>
  <si>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</si>
  <si>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</si>
  <si>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</si>
  <si>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</si>
  <si>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</si>
  <si>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</si>
  <si>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</si>
  <si>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</si>
  <si>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</si>
  <si>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</si>
  <si>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</si>
  <si>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</si>
  <si>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</si>
  <si>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</si>
  <si>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</si>
  <si>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</si>
  <si>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</si>
  <si>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</si>
  <si>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</si>
  <si>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</si>
  <si>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</si>
  <si>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</si>
  <si>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</si>
  <si>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</si>
  <si>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</si>
  <si>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</si>
  <si>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</si>
  <si>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</si>
  <si>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</si>
  <si>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</si>
  <si>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</si>
  <si>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</si>
  <si>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</si>
  <si>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</si>
  <si>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</si>
  <si>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</si>
  <si>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</si>
  <si>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</si>
  <si>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</si>
  <si>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</si>
  <si>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</si>
  <si>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</si>
  <si>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</si>
  <si>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</si>
  <si>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</si>
  <si>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</si>
  <si>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</si>
  <si>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</si>
  <si>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</si>
  <si>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</si>
  <si>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</si>
  <si>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</si>
  <si>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</si>
  <si>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</si>
  <si>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</si>
  <si>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</si>
  <si>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</si>
  <si>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</si>
  <si>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</si>
  <si>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</si>
  <si>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</si>
  <si>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</si>
  <si>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</si>
  <si>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</si>
  <si>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</si>
  <si>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</si>
  <si>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</si>
  <si>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</si>
  <si>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</si>
  <si>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</si>
  <si>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</si>
  <si>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</si>
  <si>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</si>
  <si>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</si>
  <si>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</si>
  <si>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</si>
  <si>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</si>
  <si>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</si>
  <si>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</si>
  <si>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</si>
  <si>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</si>
  <si>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</si>
  <si>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</si>
  <si>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</si>
  <si>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</si>
  <si>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</si>
  <si>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</si>
  <si>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</si>
  <si>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</si>
  <si>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</si>
  <si>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</si>
  <si>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</si>
  <si>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</si>
  <si>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</si>
  <si>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</si>
  <si>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</si>
  <si>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</si>
  <si>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</si>
  <si>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</si>
  <si>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</si>
  <si>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</si>
  <si>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</si>
  <si>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</si>
  <si>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</si>
  <si>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</si>
  <si>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</si>
  <si>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</si>
  <si>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</si>
  <si>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</si>
  <si>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</si>
  <si>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</si>
  <si>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</si>
  <si>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</si>
  <si>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</si>
  <si>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</si>
  <si>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</si>
  <si>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</si>
  <si>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</si>
  <si>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</si>
  <si>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</si>
  <si>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</si>
  <si>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</si>
  <si>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</si>
  <si>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</si>
  <si>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</si>
  <si>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</si>
  <si>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</si>
  <si>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</si>
  <si>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</si>
  <si>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</si>
  <si>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</si>
  <si>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</si>
  <si>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</si>
  <si>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</si>
  <si>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</si>
  <si>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</si>
  <si>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</si>
  <si>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</si>
  <si>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</si>
  <si>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</si>
  <si>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</si>
  <si>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</si>
  <si>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</si>
  <si>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</si>
  <si>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</si>
  <si>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</si>
  <si>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</si>
  <si>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</si>
  <si>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</si>
  <si>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</si>
  <si>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</si>
  <si>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</si>
  <si>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</si>
  <si>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</si>
  <si>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</si>
  <si>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</si>
  <si>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</si>
  <si>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</si>
  <si>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</si>
  <si>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</si>
  <si>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</si>
  <si>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</si>
  <si>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</si>
  <si>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</si>
  <si>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</si>
  <si>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</si>
  <si>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</si>
  <si>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</si>
  <si>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</si>
  <si>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</si>
  <si>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</si>
  <si>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</si>
  <si>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</si>
  <si>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</si>
  <si>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</si>
  <si>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</si>
  <si>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</si>
  <si>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</si>
  <si>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</si>
  <si>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</si>
  <si>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</si>
  <si>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</si>
  <si>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</si>
  <si>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</si>
  <si>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</si>
  <si>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</si>
  <si>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</si>
  <si>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</si>
  <si>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</si>
  <si>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</si>
  <si>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</si>
  <si>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</si>
  <si>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</si>
  <si>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</si>
  <si>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</si>
  <si>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</si>
  <si>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</si>
  <si>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</si>
  <si>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</si>
  <si>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</si>
  <si>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</si>
  <si>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</si>
  <si>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</si>
  <si>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</si>
  <si>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</si>
  <si>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</si>
  <si>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</si>
  <si>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</si>
  <si>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</si>
  <si>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</si>
  <si>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</si>
  <si>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</si>
  <si>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</si>
  <si>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</si>
  <si>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</si>
  <si>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</si>
  <si>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</si>
  <si>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</si>
  <si>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</si>
  <si>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</si>
  <si>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</si>
  <si>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</si>
  <si>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</si>
  <si>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</si>
  <si>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</si>
  <si>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</si>
  <si>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</si>
  <si>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</si>
  <si>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</si>
  <si>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</si>
  <si>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</si>
  <si>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</si>
  <si>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</si>
  <si>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</si>
  <si>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</si>
  <si>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</si>
  <si>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</si>
  <si>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</si>
  <si>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</si>
  <si>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</si>
  <si>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</si>
  <si>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</si>
  <si>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</si>
  <si>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</si>
  <si>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</si>
  <si>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</si>
  <si>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</si>
  <si>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</si>
  <si>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</si>
  <si>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</si>
  <si>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</si>
  <si>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</si>
  <si>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</si>
  <si>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</si>
  <si>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</si>
  <si>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</si>
  <si>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</si>
  <si>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</si>
  <si>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</si>
  <si>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</si>
  <si>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</si>
  <si>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</si>
  <si>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</si>
  <si>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</si>
  <si>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</si>
  <si>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</si>
  <si>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</si>
  <si>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</si>
  <si>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</si>
  <si>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</si>
  <si>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</si>
  <si>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</si>
  <si>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</si>
  <si>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</si>
  <si>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</si>
  <si>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</si>
  <si>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</si>
  <si>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</si>
  <si>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</si>
  <si>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</si>
  <si>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</si>
  <si>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</si>
  <si>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</si>
  <si>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</si>
  <si>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</si>
  <si>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</si>
  <si>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</si>
  <si>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</si>
  <si>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</si>
  <si>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</si>
  <si>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</si>
  <si>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</si>
  <si>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</si>
  <si>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</si>
  <si>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</si>
  <si>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</si>
  <si>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</si>
  <si>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</si>
  <si>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</si>
  <si>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</si>
  <si>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</si>
  <si>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</si>
  <si>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</si>
  <si>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</si>
  <si>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</si>
  <si>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</si>
  <si>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</si>
  <si>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</si>
  <si>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</si>
  <si>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</si>
  <si>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</si>
  <si>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</si>
  <si>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</si>
  <si>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</si>
  <si>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</si>
  <si>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</si>
  <si>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</si>
  <si>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</si>
  <si>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</si>
  <si>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</si>
  <si>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</si>
  <si>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</si>
  <si>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</si>
  <si>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</si>
  <si>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</si>
  <si>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</si>
  <si>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</si>
  <si>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</si>
  <si>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</si>
  <si>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</si>
  <si>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</si>
  <si>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</si>
  <si>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</si>
  <si>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</si>
  <si>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</si>
  <si>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</si>
  <si>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</si>
  <si>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</si>
  <si>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</si>
  <si>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</si>
  <si>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</si>
  <si>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</si>
  <si>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</si>
  <si>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</si>
  <si>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</si>
  <si>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</si>
  <si>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</si>
  <si>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</si>
  <si>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</si>
  <si>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</si>
  <si>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</si>
  <si>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</si>
  <si>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</si>
  <si>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</si>
  <si>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</si>
  <si>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</si>
  <si>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</si>
  <si>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</si>
  <si>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</si>
  <si>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</si>
  <si>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</si>
  <si>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</si>
  <si>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</si>
  <si>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</si>
  <si>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</si>
  <si>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</si>
  <si>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</si>
  <si>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</si>
  <si>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</si>
  <si>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</si>
  <si>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</si>
  <si>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</si>
  <si>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</si>
  <si>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</si>
  <si>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</si>
  <si>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</si>
  <si>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</si>
  <si>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</si>
  <si>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</si>
  <si>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</si>
  <si>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</si>
  <si>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</si>
  <si>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</si>
  <si>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</si>
  <si>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</si>
  <si>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</si>
  <si>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</si>
  <si>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</si>
  <si>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</si>
  <si>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</si>
  <si>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</si>
  <si>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</si>
  <si>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</si>
  <si>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</si>
  <si>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</si>
  <si>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</si>
  <si>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</si>
  <si>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</si>
  <si>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</si>
  <si>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</si>
  <si>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</si>
  <si>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</si>
  <si>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</si>
  <si>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</si>
  <si>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</si>
  <si>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</si>
  <si>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</si>
  <si>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</si>
  <si>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</si>
  <si>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</si>
  <si>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</si>
  <si>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</si>
  <si>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</si>
  <si>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</si>
  <si>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</si>
  <si>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</si>
  <si>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</si>
  <si>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</si>
  <si>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</si>
  <si>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</si>
  <si>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</si>
  <si>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</si>
  <si>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</si>
  <si>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</si>
  <si>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</si>
  <si>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</si>
  <si>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</si>
  <si>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</si>
  <si>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</si>
  <si>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</si>
  <si>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</si>
  <si>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</si>
  <si>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</si>
  <si>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</si>
  <si>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</si>
  <si>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</si>
  <si>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</si>
  <si>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</si>
  <si>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</si>
  <si>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</si>
  <si>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</si>
  <si>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</si>
  <si>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</si>
  <si>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</si>
  <si>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</si>
  <si>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</si>
  <si>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</si>
  <si>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</si>
  <si>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</si>
  <si>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</si>
  <si>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</si>
  <si>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</si>
  <si>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</si>
  <si>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</si>
  <si>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</si>
  <si>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</si>
  <si>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</si>
  <si>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</si>
  <si>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</si>
  <si>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</si>
  <si>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</si>
  <si>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</si>
  <si>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</si>
  <si>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</si>
  <si>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</si>
  <si>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</si>
  <si>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</si>
  <si>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</si>
  <si>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</si>
  <si>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</si>
  <si>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</si>
  <si>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</si>
  <si>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</si>
  <si>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</si>
  <si>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</si>
  <si>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</si>
  <si>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</si>
  <si>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</si>
  <si>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</si>
  <si>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</si>
  <si>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</si>
  <si>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</si>
  <si>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</si>
  <si>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</si>
  <si>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</si>
  <si>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</si>
  <si>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</si>
  <si>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</si>
  <si>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</si>
  <si>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</si>
  <si>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</si>
  <si>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</si>
  <si>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</si>
  <si>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</si>
  <si>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</si>
  <si>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</si>
  <si>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</si>
  <si>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</si>
  <si>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</si>
  <si>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</si>
  <si>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</si>
  <si>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</si>
  <si>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</si>
  <si>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</si>
  <si>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</si>
  <si>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</si>
  <si>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</si>
  <si>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</si>
  <si>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</si>
  <si>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</si>
  <si>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</si>
  <si>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</si>
  <si>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</si>
  <si>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</si>
  <si>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</si>
  <si>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</si>
  <si>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</si>
  <si>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</si>
  <si>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</si>
  <si>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</si>
  <si>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</si>
  <si>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</si>
  <si>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</si>
  <si>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</si>
  <si>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</si>
  <si>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</si>
  <si>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</si>
  <si>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</si>
  <si>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</si>
  <si>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</si>
  <si>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</si>
  <si>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</si>
  <si>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</si>
  <si>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</si>
  <si>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</si>
  <si>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</si>
  <si>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</si>
  <si>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</si>
  <si>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</si>
  <si>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</si>
  <si>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</si>
  <si>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</si>
  <si>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</si>
  <si>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</si>
  <si>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</si>
  <si>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</si>
  <si>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</si>
  <si>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</si>
  <si>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</si>
  <si>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</si>
  <si>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</si>
  <si>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</si>
  <si>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</si>
  <si>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</si>
  <si>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</si>
  <si>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</si>
  <si>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</si>
  <si>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</si>
  <si>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</si>
  <si>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</si>
  <si>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</si>
  <si>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</si>
  <si>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</si>
  <si>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</si>
  <si>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</si>
  <si>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</si>
  <si>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</si>
  <si>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</si>
  <si>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</si>
  <si>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</si>
  <si>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</si>
  <si>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</si>
  <si>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</si>
  <si>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</si>
  <si>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</si>
  <si>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</si>
  <si>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</si>
  <si>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</si>
  <si>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</si>
  <si>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</si>
  <si>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</si>
  <si>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</si>
  <si>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</si>
  <si>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</si>
  <si>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</si>
  <si>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</si>
  <si>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</si>
  <si>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</si>
  <si>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</si>
  <si>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</si>
  <si>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</si>
  <si>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</si>
  <si>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</si>
  <si>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</si>
  <si>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</si>
  <si>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</si>
  <si>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</si>
  <si>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</si>
  <si>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</si>
  <si>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</si>
  <si>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</si>
  <si>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</si>
  <si>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</si>
  <si>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</si>
  <si>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</si>
  <si>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</si>
  <si>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</si>
  <si>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</si>
  <si>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</si>
  <si>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</si>
  <si>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</si>
  <si>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</si>
  <si>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</si>
  <si>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</si>
  <si>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</si>
  <si>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</si>
  <si>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</si>
  <si>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</si>
  <si>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</si>
  <si>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</si>
  <si>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</si>
  <si>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</si>
  <si>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</si>
  <si>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</si>
  <si>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</si>
  <si>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</si>
  <si>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</si>
  <si>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</si>
  <si>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</si>
  <si>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</si>
  <si>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</si>
  <si>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</si>
  <si>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</si>
  <si>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</si>
  <si>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</si>
  <si>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</si>
  <si>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</si>
  <si>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</si>
  <si>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</si>
  <si>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</si>
  <si>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</si>
  <si>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</si>
  <si>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</si>
  <si>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</si>
  <si>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</si>
  <si>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</si>
  <si>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</si>
  <si>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</si>
  <si>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</si>
  <si>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</si>
  <si>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</si>
  <si>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</si>
  <si>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</si>
  <si>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</si>
  <si>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</si>
  <si>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</si>
  <si>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</si>
  <si>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</si>
  <si>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</si>
  <si>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</si>
  <si>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</si>
  <si>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</si>
  <si>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</si>
  <si>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</si>
  <si>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</si>
  <si>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</si>
  <si>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</si>
  <si>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</si>
  <si>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</si>
  <si>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</si>
  <si>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</si>
  <si>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</si>
  <si>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</si>
  <si>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</si>
  <si>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</si>
  <si>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</si>
  <si>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</si>
  <si>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</si>
  <si>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</si>
  <si>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</si>
  <si>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</si>
  <si>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</si>
  <si>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</si>
  <si>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</si>
  <si>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</si>
  <si>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</si>
  <si>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</si>
  <si>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</si>
  <si>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</si>
  <si>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</si>
  <si>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</si>
  <si>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</si>
  <si>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</si>
  <si>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</si>
  <si>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</si>
  <si>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</si>
  <si>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</si>
  <si>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</si>
  <si>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</si>
  <si>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</si>
  <si>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</si>
  <si>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</si>
  <si>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</si>
  <si>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</si>
  <si>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</si>
  <si>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</si>
  <si>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</si>
  <si>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</si>
  <si>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</si>
  <si>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</si>
  <si>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</si>
  <si>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</si>
  <si>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</si>
  <si>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</si>
  <si>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</si>
  <si>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</si>
  <si>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</si>
  <si>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</si>
  <si>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</si>
  <si>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</si>
  <si>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</si>
  <si>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</si>
  <si>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</si>
  <si>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</si>
  <si>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</si>
  <si>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</si>
  <si>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</si>
  <si>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</si>
  <si>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</si>
  <si>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</si>
  <si>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</si>
  <si>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</si>
  <si>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</si>
  <si>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</si>
  <si>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</si>
  <si>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</si>
  <si>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</si>
  <si>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</si>
  <si>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</si>
  <si>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</si>
  <si>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</si>
  <si>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</si>
  <si>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</si>
  <si>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</si>
  <si>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</si>
  <si>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</si>
  <si>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</si>
  <si>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</si>
  <si>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</si>
  <si>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</si>
  <si>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</si>
  <si>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</si>
  <si>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</si>
  <si>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</si>
  <si>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</si>
  <si>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</si>
  <si>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</si>
  <si>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</si>
  <si>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</si>
  <si>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</si>
  <si>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</si>
  <si>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</si>
  <si>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</si>
  <si>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</si>
  <si>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</si>
  <si>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</si>
  <si>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</si>
  <si>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</si>
  <si>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</si>
  <si>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</si>
  <si>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</si>
  <si>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</si>
  <si>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</si>
  <si>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</si>
  <si>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</si>
  <si>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</si>
  <si>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</si>
  <si>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</si>
  <si>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</si>
  <si>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</si>
  <si>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</si>
  <si>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</si>
  <si>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</si>
  <si>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</si>
  <si>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</si>
  <si>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</si>
  <si>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</si>
  <si>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</si>
  <si>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</si>
  <si>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</si>
  <si>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</si>
  <si>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</si>
  <si>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</si>
  <si>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</si>
  <si>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</si>
  <si>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</si>
  <si>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</si>
  <si>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</si>
  <si>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</si>
  <si>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</si>
  <si>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</si>
  <si>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</si>
  <si>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</si>
  <si>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</si>
  <si>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</si>
  <si>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</si>
  <si>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</si>
  <si>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</si>
  <si>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</si>
  <si>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</si>
  <si>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</si>
  <si>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</si>
  <si>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</si>
  <si>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</si>
  <si>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</si>
  <si>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</si>
  <si>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</si>
  <si>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</si>
  <si>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</si>
  <si>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</si>
  <si>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</si>
  <si>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</si>
  <si>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</si>
  <si>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</si>
  <si>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</si>
  <si>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</si>
  <si>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</si>
  <si>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</si>
  <si>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</si>
  <si>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</si>
  <si>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</si>
  <si>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</si>
  <si>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</si>
  <si>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</si>
  <si>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</si>
  <si>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</si>
  <si>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</si>
  <si>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</si>
  <si>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</si>
  <si>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</si>
  <si>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</si>
  <si>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</si>
  <si>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</si>
  <si>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</si>
  <si>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</si>
  <si>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</si>
  <si>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</si>
  <si>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</si>
  <si>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</si>
  <si>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</si>
  <si>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</si>
  <si>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</si>
  <si>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</si>
  <si>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</si>
  <si>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</si>
  <si>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</si>
  <si>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</si>
  <si>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</si>
  <si>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</si>
  <si>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</si>
  <si>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</si>
  <si>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</si>
  <si>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</si>
  <si>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</si>
  <si>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</si>
  <si>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</si>
  <si>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</si>
  <si>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</si>
  <si>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</si>
  <si>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</si>
  <si>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</si>
  <si>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</si>
  <si>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</si>
  <si>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</si>
  <si>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</si>
  <si>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</si>
  <si>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</si>
  <si>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</si>
  <si>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</si>
  <si>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</si>
  <si>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</si>
  <si>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</si>
  <si>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</si>
  <si>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</si>
  <si>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</si>
  <si>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</si>
  <si>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</si>
  <si>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</si>
  <si>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</si>
  <si>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</si>
  <si>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</si>
  <si>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</si>
  <si>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</si>
  <si>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</si>
  <si>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</si>
  <si>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</si>
  <si>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</si>
  <si>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</si>
  <si>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</si>
  <si>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</si>
  <si>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</si>
  <si>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</si>
  <si>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</si>
  <si>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</si>
  <si>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</si>
  <si>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</si>
  <si>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</si>
  <si>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</si>
  <si>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</si>
  <si>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</si>
  <si>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</si>
  <si>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</si>
  <si>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</si>
  <si>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</si>
  <si>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</si>
  <si>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</si>
  <si>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</si>
  <si>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</si>
  <si>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</si>
  <si>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</si>
  <si>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</si>
  <si>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</si>
  <si>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</si>
  <si>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</si>
  <si>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</si>
  <si>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</si>
  <si>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</si>
  <si>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</si>
  <si>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</si>
  <si>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</si>
  <si>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</si>
  <si>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</si>
  <si>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</si>
  <si>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</si>
  <si>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</si>
  <si>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</si>
  <si>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</si>
  <si>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</si>
  <si>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</si>
  <si>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</si>
  <si>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</si>
  <si>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</si>
  <si>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</si>
  <si>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</si>
  <si>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</si>
  <si>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</si>
  <si>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</si>
  <si>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</si>
  <si>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</si>
  <si>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</si>
  <si>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</si>
  <si>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</si>
  <si>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</si>
  <si>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</si>
  <si>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</si>
  <si>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</si>
  <si>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</si>
  <si>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</si>
  <si>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</si>
  <si>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</si>
  <si>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</si>
  <si>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</si>
  <si>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</si>
  <si>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</si>
  <si>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</si>
  <si>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</si>
  <si>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</si>
  <si>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</si>
  <si>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</si>
  <si>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</si>
  <si>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</si>
  <si>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</si>
  <si>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</si>
  <si>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</si>
  <si>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</si>
  <si>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</si>
  <si>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</si>
  <si>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</si>
  <si>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</si>
  <si>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</si>
  <si>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</si>
  <si>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</si>
  <si>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</si>
  <si>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</si>
  <si>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</si>
  <si>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</si>
  <si>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</si>
  <si>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</si>
  <si>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</si>
  <si>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</si>
  <si>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</si>
  <si>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</si>
  <si>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</si>
  <si>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</si>
  <si>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</si>
  <si>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</si>
  <si>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</si>
  <si>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</si>
  <si>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</si>
  <si>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</si>
  <si>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</si>
  <si>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</si>
  <si>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</si>
  <si>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</si>
  <si>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</si>
  <si>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</si>
  <si>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</si>
  <si>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</si>
  <si>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</si>
  <si>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</si>
  <si>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</si>
  <si>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</si>
  <si>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</si>
  <si>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</si>
  <si>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</si>
  <si>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</si>
  <si>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</si>
  <si>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</si>
  <si>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</si>
  <si>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</si>
  <si>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</si>
  <si>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</si>
  <si>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</si>
  <si>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</si>
  <si>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</si>
  <si>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</si>
  <si>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</si>
  <si>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</si>
  <si>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</si>
  <si>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</si>
  <si>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</si>
  <si>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</si>
  <si>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</si>
  <si>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</si>
  <si>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</si>
  <si>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</si>
  <si>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</si>
  <si>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</si>
  <si>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</si>
  <si>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</si>
  <si>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</si>
  <si>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</si>
  <si>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</si>
  <si>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</si>
  <si>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</si>
  <si>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</si>
  <si>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</si>
  <si>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</si>
  <si>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</si>
  <si>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</si>
  <si>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</si>
  <si>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</si>
  <si>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</si>
  <si>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</si>
  <si>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</si>
  <si>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</si>
  <si>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</si>
  <si>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</si>
  <si>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</si>
  <si>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</si>
  <si>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</si>
  <si>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</si>
  <si>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</si>
  <si>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</si>
  <si>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</si>
  <si>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</si>
  <si>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</si>
  <si>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</si>
  <si>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</si>
  <si>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</si>
  <si>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</si>
  <si>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</si>
  <si>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</si>
  <si>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</si>
  <si>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</si>
  <si>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</si>
  <si>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</si>
  <si>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</si>
  <si>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</si>
  <si>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</si>
  <si>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</si>
  <si>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</si>
  <si>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</si>
  <si>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</si>
  <si>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</si>
  <si>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</si>
  <si>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</si>
  <si>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</si>
  <si>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</si>
  <si>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</si>
  <si>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</si>
  <si>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</si>
  <si>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</si>
  <si>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</si>
  <si>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</si>
  <si>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</si>
  <si>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</si>
  <si>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</si>
  <si>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</si>
  <si>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</si>
  <si>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</si>
  <si>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</si>
  <si>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</si>
  <si>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</si>
  <si>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</si>
  <si>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</si>
  <si>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</si>
  <si>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</si>
  <si>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</si>
  <si>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</si>
  <si>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</si>
  <si>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</si>
  <si>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</si>
  <si>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</si>
  <si>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</si>
  <si>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</si>
  <si>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</si>
  <si>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</si>
  <si>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</si>
  <si>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</si>
  <si>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</si>
  <si>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</si>
  <si>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</si>
  <si>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</si>
  <si>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</si>
  <si>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</si>
  <si>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</si>
  <si>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</si>
  <si>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</si>
  <si>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</si>
  <si>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</si>
  <si>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</si>
  <si>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</si>
  <si>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</si>
  <si>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</si>
  <si>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</si>
  <si>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</si>
  <si>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</si>
  <si>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</si>
  <si>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</si>
  <si>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</si>
  <si>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</si>
  <si>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</si>
  <si>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</si>
  <si>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</si>
  <si>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</si>
  <si>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</si>
  <si>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</si>
  <si>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</si>
  <si>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</si>
  <si>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</si>
  <si>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</si>
  <si>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</si>
  <si>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</si>
  <si>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</si>
  <si>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</si>
  <si>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</si>
  <si>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</si>
  <si>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</si>
  <si>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</si>
  <si>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</si>
  <si>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</si>
  <si>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</si>
  <si>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</si>
  <si>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</si>
  <si>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</si>
  <si>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</si>
  <si>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</si>
  <si>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</si>
  <si>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</si>
  <si>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</si>
  <si>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</si>
  <si>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</si>
  <si>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</si>
  <si>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</si>
  <si>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</si>
  <si>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</si>
  <si>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</si>
  <si>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</si>
  <si>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</si>
  <si>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</si>
  <si>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</si>
  <si>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</si>
  <si>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</si>
  <si>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</si>
  <si>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</si>
  <si>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</si>
  <si>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</si>
  <si>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</si>
  <si>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</si>
  <si>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</si>
  <si>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</si>
  <si>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</si>
  <si>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</si>
  <si>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</si>
  <si>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</si>
  <si>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</si>
  <si>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</si>
  <si>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</si>
  <si>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</si>
  <si>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</si>
  <si>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</si>
  <si>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</si>
  <si>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</si>
  <si>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</si>
  <si>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</si>
  <si>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</si>
  <si>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</si>
  <si>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</si>
  <si>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</si>
  <si>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</si>
  <si>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</si>
  <si>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</si>
  <si>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</si>
  <si>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</si>
  <si>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</si>
  <si>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</si>
  <si>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</si>
  <si>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</si>
  <si>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</si>
  <si>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</si>
  <si>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</si>
  <si>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</si>
  <si>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</si>
  <si>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</si>
  <si>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</si>
  <si>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</si>
  <si>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</si>
  <si>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</si>
  <si>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</si>
  <si>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</si>
  <si>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</si>
  <si>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</si>
  <si>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</si>
  <si>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</si>
  <si>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</si>
  <si>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</si>
  <si>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</si>
  <si>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</si>
  <si>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</si>
  <si>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</si>
  <si>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</si>
  <si>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</si>
  <si>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</si>
  <si>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</si>
  <si>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</si>
  <si>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</si>
  <si>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</si>
  <si>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</si>
  <si>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</si>
  <si>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</si>
  <si>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</si>
  <si>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</si>
  <si>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</si>
  <si>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</si>
  <si>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</si>
  <si>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</si>
  <si>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</si>
  <si>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</si>
  <si>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</si>
  <si>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</si>
  <si>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</si>
  <si>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</si>
  <si>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</si>
  <si>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</si>
  <si>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</si>
  <si>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</si>
  <si>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</si>
  <si>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</si>
  <si>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</si>
  <si>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</si>
  <si>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</si>
  <si>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</si>
  <si>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</si>
  <si>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</si>
  <si>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</si>
  <si>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</si>
  <si>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</si>
  <si>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</si>
  <si>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</si>
  <si>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</si>
  <si>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</si>
  <si>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</si>
  <si>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</si>
  <si>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</si>
  <si>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</si>
  <si>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</si>
  <si>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</si>
  <si>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</si>
  <si>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</si>
  <si>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</si>
  <si>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</si>
  <si>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</si>
  <si>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</si>
  <si>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</si>
  <si>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</si>
  <si>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</si>
  <si>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</si>
  <si>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</si>
  <si>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</si>
  <si>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</si>
  <si>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</si>
  <si>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</si>
  <si>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</si>
  <si>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</si>
  <si>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</si>
  <si>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</si>
  <si>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</si>
  <si>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</si>
  <si>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</si>
  <si>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</si>
  <si>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</si>
  <si>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</si>
  <si>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</si>
  <si>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</si>
  <si>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</si>
  <si>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</si>
  <si>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</si>
  <si>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</si>
  <si>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</si>
  <si>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</si>
  <si>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</si>
  <si>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</si>
  <si>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</si>
  <si>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</si>
  <si>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</si>
  <si>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</si>
  <si>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</si>
  <si>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</si>
  <si>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</si>
  <si>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</si>
  <si>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</si>
  <si>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</si>
  <si>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</si>
  <si>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</si>
  <si>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</si>
  <si>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</si>
  <si>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</si>
  <si>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</si>
  <si>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</si>
  <si>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</si>
  <si>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</si>
  <si>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</si>
  <si>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</si>
  <si>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</si>
  <si>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</si>
  <si>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</si>
  <si>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</si>
  <si>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</si>
  <si>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</si>
  <si>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</si>
  <si>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</si>
  <si>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</si>
  <si>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</si>
  <si>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</si>
  <si>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</si>
  <si>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</si>
  <si>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</si>
  <si>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</si>
  <si>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</si>
  <si>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</si>
  <si>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</si>
  <si>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</si>
  <si>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</si>
  <si>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</si>
  <si>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</si>
  <si>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</si>
  <si>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</si>
  <si>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</si>
  <si>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</si>
  <si>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</si>
  <si>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</si>
  <si>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</si>
  <si>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</si>
  <si>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</si>
  <si>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</si>
  <si>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</si>
  <si>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</si>
  <si>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</si>
  <si>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</si>
  <si>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</si>
  <si>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</si>
  <si>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</si>
  <si>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</si>
  <si>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</si>
  <si>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</si>
  <si>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</si>
  <si>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</si>
  <si>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</si>
  <si>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</si>
  <si>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</si>
  <si>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</si>
  <si>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</si>
  <si>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</si>
  <si>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</si>
  <si>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</si>
  <si>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</si>
  <si>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</si>
  <si>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</si>
  <si>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</si>
  <si>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</si>
  <si>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</si>
  <si>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</si>
  <si>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</si>
  <si>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</si>
  <si>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</si>
  <si>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</si>
  <si>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</si>
  <si>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</si>
  <si>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</si>
  <si>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</si>
  <si>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</si>
  <si>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</si>
  <si>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</si>
  <si>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</si>
  <si>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</si>
  <si>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</si>
  <si>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</si>
  <si>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</si>
  <si>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</si>
  <si>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</si>
  <si>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</si>
  <si>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</si>
  <si>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</si>
  <si>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</si>
  <si>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</si>
  <si>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</si>
  <si>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</si>
  <si>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</si>
  <si>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</si>
  <si>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</si>
  <si>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</si>
  <si>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</si>
  <si>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</si>
  <si>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</si>
  <si>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</si>
  <si>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</si>
  <si>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</si>
  <si>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</si>
  <si>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</si>
  <si>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</si>
  <si>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</si>
  <si>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</si>
  <si>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</si>
  <si>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</si>
  <si>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</si>
  <si>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</si>
  <si>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</si>
  <si>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</si>
  <si>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</si>
  <si>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</si>
  <si>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</si>
  <si>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</si>
  <si>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</si>
  <si>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</si>
  <si>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</si>
  <si>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</si>
  <si>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</si>
  <si>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</si>
  <si>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</si>
  <si>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</si>
  <si>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</si>
  <si>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</si>
  <si>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</si>
  <si>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</si>
  <si>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</si>
  <si>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</si>
  <si>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</si>
  <si>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</si>
  <si>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</si>
  <si>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</si>
  <si>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</si>
  <si>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</si>
  <si>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</si>
  <si>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</si>
  <si>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</si>
  <si>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</si>
  <si>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</si>
  <si>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</si>
  <si>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</si>
  <si>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</si>
  <si>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</si>
  <si>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</si>
  <si>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</si>
  <si>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</si>
  <si>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</si>
  <si>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</si>
  <si>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</si>
  <si>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</si>
  <si>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</si>
  <si>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</si>
  <si>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</si>
  <si>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</si>
  <si>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</si>
  <si>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</si>
  <si>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</si>
  <si>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</si>
  <si>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</si>
  <si>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</si>
  <si>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</si>
  <si>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</si>
  <si>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</si>
  <si>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</si>
  <si>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</si>
  <si>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</si>
  <si>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</si>
  <si>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</si>
  <si>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</si>
  <si>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</si>
  <si>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</si>
  <si>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</si>
  <si>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</si>
  <si>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</si>
  <si>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</si>
  <si>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</si>
  <si>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</si>
  <si>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</si>
  <si>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</si>
  <si>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</si>
  <si>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</si>
  <si>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</si>
  <si>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</si>
  <si>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</si>
  <si>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</si>
  <si>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</si>
  <si>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</si>
  <si>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</si>
  <si>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</si>
  <si>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</si>
  <si>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</si>
  <si>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</si>
  <si>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</si>
  <si>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</si>
  <si>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</si>
  <si>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</si>
  <si>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</si>
  <si>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</si>
  <si>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</si>
  <si>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</si>
  <si>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</si>
  <si>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</si>
  <si>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</si>
  <si>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</si>
  <si>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</si>
  <si>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</si>
  <si>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</si>
  <si>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</si>
  <si>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</si>
  <si>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</si>
  <si>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</si>
  <si>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</si>
  <si>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</si>
  <si>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</si>
  <si>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</si>
  <si>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</si>
  <si>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</si>
  <si>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</si>
  <si>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</si>
  <si>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</si>
  <si>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</si>
  <si>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</si>
  <si>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</si>
  <si>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</si>
  <si>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</si>
  <si>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</si>
  <si>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</si>
  <si>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</si>
  <si>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</si>
  <si>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</si>
  <si>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</si>
  <si>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</si>
  <si>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</si>
  <si>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</si>
  <si>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</si>
  <si>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</si>
  <si>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</si>
  <si>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</si>
  <si>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</si>
  <si>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</si>
  <si>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</si>
  <si>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</si>
  <si>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</si>
  <si>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</si>
  <si>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</si>
  <si>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</si>
  <si>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</si>
  <si>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</si>
  <si>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</si>
  <si>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</si>
  <si>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</si>
  <si>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</si>
  <si>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</si>
  <si>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</si>
  <si>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</si>
  <si>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</si>
  <si>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</si>
  <si>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</si>
  <si>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</si>
  <si>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</si>
  <si>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</si>
  <si>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</si>
  <si>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</si>
  <si>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</si>
  <si>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</si>
  <si>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</si>
  <si>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</si>
  <si>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</si>
  <si>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</si>
  <si>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</si>
  <si>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</si>
  <si>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</si>
  <si>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</si>
  <si>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</si>
  <si>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</si>
  <si>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</si>
  <si>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</si>
  <si>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</si>
  <si>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</si>
  <si>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</si>
  <si>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</si>
  <si>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</si>
  <si>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</si>
  <si>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</si>
  <si>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</si>
  <si>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</si>
  <si>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</si>
  <si>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</si>
  <si>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</si>
  <si>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</si>
  <si>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</si>
  <si>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</si>
  <si>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</si>
  <si>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</si>
  <si>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</si>
  <si>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</si>
  <si>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</si>
  <si>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</si>
  <si>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</si>
  <si>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</si>
  <si>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</si>
  <si>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</si>
  <si>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</si>
  <si>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</si>
  <si>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</si>
  <si>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</si>
  <si>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</si>
  <si>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</si>
  <si>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</si>
  <si>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</si>
  <si>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</si>
  <si>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</si>
  <si>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</si>
  <si>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</si>
  <si>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</si>
  <si>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</si>
  <si>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</si>
  <si>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</si>
  <si>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</si>
  <si>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</si>
  <si>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</si>
  <si>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</si>
  <si>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</si>
  <si>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</si>
  <si>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</si>
  <si>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</si>
  <si>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</si>
  <si>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</si>
  <si>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</si>
  <si>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</si>
  <si>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</si>
  <si>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</si>
  <si>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</si>
  <si>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</si>
  <si>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</si>
  <si>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</si>
  <si>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</si>
  <si>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</si>
  <si>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</si>
  <si>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</si>
  <si>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</si>
  <si>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</si>
  <si>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</si>
  <si>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</si>
  <si>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</si>
  <si>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</si>
  <si>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</si>
  <si>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</si>
  <si>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</si>
  <si>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</si>
  <si>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</si>
  <si>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</si>
  <si>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</si>
  <si>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</si>
  <si>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</si>
  <si>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</si>
  <si>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</si>
  <si>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</si>
  <si>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</si>
  <si>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</si>
  <si>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</si>
  <si>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</si>
  <si>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</si>
  <si>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</si>
  <si>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</si>
  <si>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</si>
  <si>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</si>
  <si>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</si>
  <si>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</si>
  <si>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</si>
  <si>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</si>
  <si>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</si>
  <si>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</si>
  <si>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</si>
  <si>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</si>
  <si>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</si>
  <si>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</si>
  <si>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</si>
  <si>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</si>
  <si>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</si>
  <si>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</si>
  <si>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</si>
  <si>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</si>
  <si>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</si>
  <si>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</si>
  <si>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</si>
  <si>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</si>
  <si>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</si>
  <si>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</si>
  <si>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</si>
  <si>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</si>
  <si>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</si>
  <si>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</si>
  <si>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</si>
  <si>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</si>
  <si>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</si>
  <si>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</si>
  <si>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</si>
  <si>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</si>
  <si>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</si>
  <si>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</si>
  <si>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</si>
  <si>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</si>
  <si>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</si>
  <si>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</si>
  <si>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</si>
  <si>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</si>
  <si>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</si>
  <si>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</si>
  <si>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</si>
  <si>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</si>
  <si>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</si>
  <si>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</si>
  <si>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</si>
  <si>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</si>
  <si>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</si>
  <si>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</si>
  <si>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</si>
  <si>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</si>
  <si>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</si>
  <si>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</si>
  <si>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</si>
  <si>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</si>
  <si>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</si>
  <si>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</si>
  <si>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</si>
  <si>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</si>
  <si>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</si>
  <si>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</si>
  <si>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</si>
  <si>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</si>
  <si>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</si>
  <si>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</si>
  <si>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</si>
  <si>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</si>
  <si>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</si>
  <si>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</si>
  <si>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</si>
  <si>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</si>
  <si>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</si>
  <si>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</si>
  <si>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</si>
  <si>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</si>
  <si>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</si>
  <si>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</si>
  <si>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</si>
  <si>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</si>
  <si>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</si>
  <si>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</si>
  <si>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</si>
  <si>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</si>
  <si>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</si>
  <si>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</si>
  <si>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</si>
  <si>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</si>
  <si>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</si>
  <si>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</si>
  <si>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</si>
  <si>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</si>
  <si>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</si>
  <si>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</si>
  <si>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</si>
  <si>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</si>
  <si>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</si>
  <si>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</si>
  <si>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</si>
  <si>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</si>
  <si>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</si>
  <si>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</si>
  <si>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</si>
  <si>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</si>
  <si>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</si>
  <si>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</si>
  <si>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</si>
  <si>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</si>
  <si>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</si>
  <si>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</si>
  <si>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</si>
  <si>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</si>
  <si>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</si>
  <si>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</si>
  <si>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</si>
  <si>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</si>
  <si>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</si>
  <si>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</si>
  <si>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</si>
  <si>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</si>
  <si>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</si>
  <si>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</si>
  <si>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</si>
  <si>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</si>
  <si>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</si>
  <si>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</si>
  <si>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</si>
  <si>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</si>
  <si>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</si>
  <si>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</si>
  <si>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</si>
  <si>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</si>
  <si>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</si>
  <si>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</si>
  <si>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</si>
  <si>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</si>
  <si>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</si>
  <si>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</si>
  <si>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</si>
  <si>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</si>
  <si>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</si>
  <si>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</si>
  <si>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</si>
  <si>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</si>
  <si>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</si>
  <si>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</si>
  <si>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</si>
  <si>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</si>
  <si>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</si>
  <si>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</si>
  <si>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</si>
  <si>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</si>
  <si>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</si>
  <si>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</si>
  <si>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</si>
  <si>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</si>
  <si>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</si>
  <si>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</si>
  <si>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</si>
  <si>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</si>
  <si>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</si>
  <si>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</si>
  <si>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</si>
  <si>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</si>
  <si>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</si>
  <si>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</si>
  <si>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</si>
  <si>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</si>
  <si>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</si>
  <si>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</si>
  <si>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</si>
  <si>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</si>
  <si>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</si>
  <si>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</si>
  <si>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</si>
  <si>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</si>
  <si>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</si>
  <si>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</si>
  <si>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</si>
  <si>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</si>
  <si>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</si>
  <si>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</si>
  <si>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</si>
  <si>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</si>
  <si>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</si>
  <si>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</si>
  <si>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</si>
  <si>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</si>
  <si>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</si>
  <si>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</si>
  <si>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</si>
  <si>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</si>
  <si>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</si>
  <si>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</si>
  <si>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</si>
  <si>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</si>
  <si>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</si>
  <si>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</si>
  <si>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</si>
  <si>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</si>
  <si>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</si>
  <si>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</si>
  <si>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</si>
  <si>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</si>
  <si>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</si>
  <si>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</si>
  <si>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</si>
  <si>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</si>
  <si>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</si>
  <si>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</si>
  <si>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</si>
  <si>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</si>
  <si>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</si>
  <si>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</si>
  <si>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</si>
  <si>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</si>
  <si>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</si>
  <si>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</si>
  <si>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</si>
  <si>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</si>
  <si>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</si>
  <si>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</si>
  <si>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</si>
  <si>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</si>
  <si>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</si>
  <si>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</si>
  <si>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</si>
  <si>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</si>
  <si>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</si>
  <si>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</si>
  <si>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</si>
  <si>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</si>
  <si>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</si>
  <si>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</si>
  <si>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</si>
  <si>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</si>
  <si>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</si>
  <si>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</si>
  <si>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</si>
  <si>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</si>
  <si>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</si>
  <si>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</si>
  <si>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</si>
  <si>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</si>
  <si>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</si>
  <si>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</si>
  <si>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</si>
  <si>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</si>
  <si>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</si>
  <si>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</si>
  <si>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</si>
  <si>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</si>
  <si>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</si>
  <si>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</si>
  <si>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</si>
  <si>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</si>
  <si>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</si>
  <si>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</si>
  <si>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</si>
  <si>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</si>
  <si>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</si>
  <si>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</si>
  <si>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</si>
  <si>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</si>
  <si>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</si>
  <si>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</si>
  <si>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</si>
  <si>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</si>
  <si>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</si>
  <si>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</si>
  <si>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</si>
  <si>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</si>
  <si>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</si>
  <si>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</si>
  <si>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</si>
  <si>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</si>
  <si>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</si>
  <si>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</si>
  <si>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</si>
  <si>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</si>
  <si>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</si>
  <si>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</si>
  <si>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</si>
  <si>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</si>
  <si>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</si>
  <si>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</si>
  <si>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</si>
  <si>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</si>
  <si>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</si>
  <si>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</si>
  <si>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</si>
  <si>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</si>
  <si>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</si>
  <si>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</si>
  <si>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</si>
  <si>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</si>
  <si>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</si>
  <si>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</si>
  <si>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</si>
  <si>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</si>
  <si>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</si>
  <si>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</si>
  <si>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</si>
  <si>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</si>
  <si>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</si>
  <si>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</si>
  <si>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</si>
  <si>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</si>
  <si>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</si>
  <si>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</si>
  <si>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</si>
  <si>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</si>
  <si>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</si>
  <si>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</si>
  <si>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</si>
  <si>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</si>
  <si>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</si>
  <si>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</si>
  <si>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</si>
  <si>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</si>
  <si>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</si>
  <si>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</si>
  <si>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</si>
  <si>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</si>
  <si>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</si>
  <si>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</si>
  <si>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</si>
  <si>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</si>
  <si>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</si>
  <si>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</si>
  <si>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</si>
  <si>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</si>
  <si>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</si>
  <si>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</si>
  <si>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</si>
  <si>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</si>
  <si>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</si>
  <si>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</si>
  <si>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</si>
  <si>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</si>
  <si>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</si>
  <si>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</si>
  <si>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</si>
  <si>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</si>
  <si>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</si>
  <si>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</si>
  <si>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</si>
  <si>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</si>
  <si>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</si>
  <si>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</si>
  <si>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</si>
  <si>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</si>
  <si>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</si>
  <si>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</si>
  <si>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</si>
  <si>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</si>
  <si>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</si>
  <si>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</si>
  <si>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</si>
  <si>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</si>
  <si>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</si>
  <si>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</si>
  <si>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</si>
  <si>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</si>
  <si>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</si>
  <si>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</si>
  <si>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</si>
  <si>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</si>
  <si>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</si>
  <si>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</si>
  <si>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</si>
  <si>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</si>
  <si>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</si>
  <si>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</si>
  <si>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</si>
  <si>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</si>
  <si>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</si>
  <si>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</si>
  <si>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</si>
  <si>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</si>
  <si>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</si>
  <si>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</si>
  <si>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</si>
  <si>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</si>
  <si>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</si>
  <si>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</si>
  <si>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</si>
  <si>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</si>
  <si>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</si>
  <si>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</si>
  <si>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</si>
  <si>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</si>
  <si>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</si>
  <si>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</si>
  <si>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</si>
  <si>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</si>
  <si>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</si>
  <si>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</si>
  <si>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</si>
  <si>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</si>
  <si>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</si>
  <si>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</si>
  <si>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</si>
  <si>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</si>
  <si>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</si>
  <si>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</si>
  <si>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</si>
  <si>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</si>
  <si>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</si>
  <si>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</si>
  <si>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</si>
  <si>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</si>
  <si>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</si>
  <si>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</si>
  <si>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</si>
  <si>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</si>
  <si>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</si>
  <si>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</si>
  <si>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</si>
  <si>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</si>
  <si>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</si>
  <si>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</si>
  <si>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</si>
  <si>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</si>
  <si>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</si>
  <si>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</si>
  <si>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</si>
  <si>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</si>
  <si>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</si>
  <si>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</si>
  <si>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</si>
  <si>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</si>
  <si>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</si>
  <si>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</si>
  <si>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</si>
  <si>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</si>
  <si>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</si>
  <si>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</si>
  <si>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</si>
  <si>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</si>
  <si>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</si>
  <si>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</si>
  <si>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</si>
  <si>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</si>
  <si>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</si>
  <si>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</si>
  <si>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</si>
  <si>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</si>
  <si>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</si>
  <si>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</si>
  <si>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</si>
  <si>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</si>
  <si>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</si>
  <si>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</si>
  <si>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</si>
  <si>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</si>
  <si>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</si>
  <si>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</si>
  <si>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</si>
  <si>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</si>
  <si>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</si>
  <si>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</si>
  <si>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</si>
  <si>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</si>
  <si>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</si>
  <si>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</si>
  <si>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</si>
  <si>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</si>
  <si>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</si>
  <si>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</si>
  <si>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</si>
  <si>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</si>
  <si>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</si>
  <si>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</si>
  <si>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</si>
  <si>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</si>
  <si>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</si>
  <si>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</si>
  <si>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</si>
  <si>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</si>
  <si>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</si>
  <si>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</si>
  <si>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</si>
  <si>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</si>
  <si>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</si>
  <si>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</si>
  <si>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</si>
  <si>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</si>
  <si>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</si>
  <si>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</si>
  <si>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</si>
  <si>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</si>
  <si>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</si>
  <si>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</si>
  <si>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</si>
  <si>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</si>
  <si>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</si>
  <si>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</si>
  <si>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</si>
  <si>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</si>
  <si>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</si>
  <si>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</si>
  <si>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</si>
  <si>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</si>
  <si>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</si>
  <si>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</si>
  <si>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</si>
  <si>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</si>
  <si>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</si>
  <si>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</si>
  <si>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</si>
  <si>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</si>
  <si>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</si>
  <si>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</si>
  <si>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</si>
  <si>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</si>
  <si>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</si>
  <si>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</si>
  <si>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</si>
  <si>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</si>
  <si>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</si>
  <si>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</si>
  <si>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</si>
  <si>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</si>
  <si>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</si>
  <si>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</si>
  <si>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</si>
  <si>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</si>
  <si>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</si>
  <si>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</si>
  <si>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</si>
  <si>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</si>
  <si>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</si>
  <si>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</si>
  <si>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</si>
  <si>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</si>
  <si>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</si>
  <si>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</si>
  <si>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</si>
  <si>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</si>
  <si>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</si>
  <si>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</si>
  <si>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</si>
  <si>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</si>
  <si>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</si>
  <si>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</si>
  <si>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</si>
  <si>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</si>
  <si>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</si>
  <si>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</si>
  <si>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</si>
  <si>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</si>
  <si>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</si>
  <si>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</si>
  <si>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</si>
  <si>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</si>
  <si>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</si>
  <si>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</si>
  <si>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</si>
  <si>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</si>
  <si>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</si>
  <si>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</si>
  <si>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</si>
  <si>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</si>
  <si>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</si>
  <si>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</si>
  <si>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</si>
  <si>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</si>
  <si>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</si>
  <si>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</si>
  <si>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</si>
  <si>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</si>
  <si>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</si>
  <si>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</si>
  <si>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</si>
  <si>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</si>
  <si>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</si>
  <si>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</si>
  <si>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</si>
  <si>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</si>
  <si>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</si>
  <si>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</si>
  <si>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</si>
  <si>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</si>
  <si>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</si>
  <si>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</si>
  <si>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</si>
  <si>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</si>
  <si>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</si>
  <si>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</si>
  <si>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</si>
  <si>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</si>
  <si>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</si>
  <si>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</si>
  <si>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</si>
  <si>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</si>
  <si>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</si>
  <si>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</si>
  <si>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</si>
  <si>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</si>
  <si>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</si>
  <si>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</si>
  <si>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</si>
  <si>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</si>
  <si>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</si>
  <si>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</si>
  <si>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</si>
  <si>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</si>
  <si>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</si>
  <si>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</si>
  <si>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</si>
  <si>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</si>
  <si>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</si>
  <si>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</si>
  <si>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</si>
  <si>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</si>
  <si>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</si>
  <si>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</si>
  <si>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</si>
  <si>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</si>
  <si>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</si>
  <si>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</si>
  <si>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</si>
  <si>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</si>
  <si>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</si>
  <si>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</si>
  <si>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</si>
  <si>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</si>
  <si>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</si>
  <si>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</si>
  <si>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</si>
  <si>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</si>
  <si>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</si>
  <si>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</si>
  <si>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</si>
  <si>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</si>
  <si>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</si>
  <si>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</si>
  <si>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</si>
  <si>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</si>
  <si>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</si>
  <si>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</si>
  <si>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</si>
  <si>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</si>
  <si>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</si>
  <si>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</si>
  <si>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</si>
  <si>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</si>
  <si>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</si>
  <si>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</si>
  <si>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</si>
  <si>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</si>
  <si>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</si>
  <si>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</si>
  <si>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</si>
  <si>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</si>
  <si>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</si>
  <si>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</si>
  <si>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</si>
  <si>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</si>
  <si>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</si>
  <si>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</si>
  <si>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</si>
  <si>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</si>
  <si>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</si>
  <si>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</si>
  <si>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</si>
  <si>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</si>
  <si>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</si>
  <si>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</si>
  <si>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</si>
  <si>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</si>
  <si>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</si>
  <si>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</si>
  <si>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</si>
  <si>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</si>
  <si>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</si>
  <si>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</si>
  <si>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</si>
  <si>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</si>
  <si>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</si>
  <si>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</si>
  <si>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</si>
  <si>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</si>
  <si>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</si>
  <si>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</si>
  <si>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</si>
  <si>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</si>
  <si>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</si>
  <si>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</si>
  <si>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</si>
  <si>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</si>
  <si>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</si>
  <si>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</si>
  <si>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</si>
  <si>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</si>
  <si>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</si>
  <si>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</si>
  <si>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</si>
  <si>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</si>
  <si>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</si>
  <si>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</si>
  <si>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</si>
  <si>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</si>
  <si>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</si>
  <si>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</si>
  <si>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</si>
  <si>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</si>
  <si>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</si>
  <si>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</si>
  <si>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</si>
  <si>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</si>
  <si>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</si>
  <si>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</si>
  <si>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</si>
  <si>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</si>
  <si>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</si>
  <si>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</si>
  <si>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</si>
  <si>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</si>
  <si>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</si>
  <si>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</si>
  <si>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</si>
  <si>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</si>
  <si>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</si>
  <si>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</si>
  <si>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</si>
  <si>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</si>
  <si>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</si>
  <si>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</si>
  <si>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</si>
  <si>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</si>
  <si>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</si>
  <si>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</si>
  <si>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</si>
  <si>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</si>
  <si>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</si>
  <si>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</si>
  <si>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</si>
  <si>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</si>
  <si>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</si>
  <si>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</si>
  <si>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</si>
  <si>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</si>
  <si>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</si>
  <si>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</si>
  <si>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</si>
  <si>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</si>
  <si>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</si>
  <si>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</si>
  <si>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</si>
  <si>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</si>
  <si>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</si>
  <si>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</si>
  <si>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</si>
  <si>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</si>
  <si>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</si>
  <si>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</si>
  <si>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</si>
  <si>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</si>
  <si>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</si>
  <si>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</si>
  <si>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</si>
  <si>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</si>
  <si>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</si>
  <si>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</si>
  <si>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</si>
  <si>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</si>
  <si>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</si>
  <si>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</si>
  <si>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</si>
  <si>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</si>
  <si>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</si>
  <si>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</si>
  <si>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</si>
  <si>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</si>
  <si>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</si>
  <si>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</si>
  <si>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</si>
  <si>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</si>
  <si>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</si>
  <si>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</si>
  <si>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</si>
  <si>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</si>
  <si>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</si>
  <si>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</si>
  <si>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</si>
  <si>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</si>
  <si>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</si>
  <si>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</si>
  <si>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</si>
  <si>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</si>
  <si>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</si>
  <si>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</si>
  <si>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</si>
  <si>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</si>
  <si>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</si>
  <si>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</si>
  <si>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</si>
  <si>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</si>
  <si>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</si>
  <si>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</si>
  <si>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</si>
  <si>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</si>
  <si>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</si>
  <si>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</si>
  <si>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</si>
  <si>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</si>
  <si>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</si>
  <si>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</si>
  <si>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</si>
  <si>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</si>
  <si>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</si>
  <si>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</si>
  <si>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</si>
  <si>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</si>
  <si>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</si>
  <si>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</si>
  <si>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</si>
  <si>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</si>
  <si>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</si>
  <si>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</si>
  <si>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</si>
  <si>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</si>
  <si>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</si>
  <si>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</si>
  <si>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</si>
  <si>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</si>
  <si>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</si>
  <si>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</si>
  <si>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</si>
  <si>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</si>
  <si>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</si>
  <si>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</si>
  <si>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</si>
  <si>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</si>
  <si>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</si>
  <si>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</si>
  <si>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</si>
  <si>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</si>
  <si>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</si>
  <si>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</si>
  <si>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</si>
  <si>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</si>
  <si>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</si>
  <si>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</si>
  <si>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</si>
  <si>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</si>
  <si>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</si>
  <si>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</si>
  <si>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</si>
  <si>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</si>
  <si>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</si>
  <si>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</si>
  <si>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</si>
  <si>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</si>
  <si>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</si>
  <si>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</si>
  <si>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</si>
  <si>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</si>
  <si>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</si>
  <si>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</si>
  <si>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</si>
  <si>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</si>
  <si>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</si>
  <si>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</si>
  <si>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</si>
  <si>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</si>
  <si>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</si>
  <si>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</si>
  <si>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</si>
  <si>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</si>
  <si>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</si>
  <si>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</si>
  <si>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</si>
  <si>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</si>
  <si>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</si>
  <si>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</si>
  <si>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</si>
  <si>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</si>
  <si>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</si>
  <si>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</si>
  <si>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</si>
  <si>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</si>
  <si>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</si>
  <si>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</si>
  <si>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</si>
  <si>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</si>
  <si>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</si>
  <si>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</si>
  <si>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</si>
  <si>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</si>
  <si>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</si>
  <si>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</si>
  <si>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</si>
  <si>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</si>
  <si>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</si>
  <si>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</si>
  <si>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</si>
  <si>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</si>
  <si>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</si>
  <si>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</si>
  <si>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</si>
  <si>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</si>
  <si>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</si>
  <si>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</si>
  <si>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</si>
  <si>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</si>
  <si>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</si>
  <si>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</si>
  <si>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</si>
  <si>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</si>
  <si>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</si>
  <si>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</si>
  <si>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</si>
  <si>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</si>
  <si>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</si>
  <si>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</si>
  <si>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</si>
  <si>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</si>
  <si>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</si>
  <si>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</si>
  <si>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</si>
  <si>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</si>
  <si>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</si>
  <si>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</si>
  <si>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</si>
  <si>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</si>
  <si>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</si>
  <si>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</si>
  <si>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</si>
  <si>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</si>
  <si>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</si>
  <si>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</si>
  <si>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</si>
  <si>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</si>
  <si>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</si>
  <si>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</si>
  <si>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</si>
  <si>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</si>
  <si>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</si>
  <si>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</si>
  <si>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</si>
  <si>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</si>
  <si>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</si>
  <si>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</si>
  <si>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</si>
  <si>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</si>
  <si>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</si>
  <si>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</si>
  <si>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</si>
  <si>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</si>
  <si>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</si>
  <si>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</si>
  <si>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</si>
  <si>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</si>
  <si>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</si>
  <si>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</si>
  <si>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</si>
  <si>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</si>
  <si>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</si>
  <si>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</si>
  <si>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</si>
  <si>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</si>
  <si>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</si>
  <si>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</si>
  <si>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</si>
  <si>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</si>
  <si>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</si>
  <si>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</si>
  <si>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</si>
  <si>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</si>
  <si>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</si>
  <si>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</si>
  <si>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</si>
  <si>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</si>
  <si>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</si>
  <si>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</si>
  <si>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</si>
  <si>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</si>
  <si>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</si>
  <si>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</si>
  <si>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</si>
  <si>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</si>
  <si>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</si>
  <si>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</si>
  <si>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</si>
  <si>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</si>
  <si>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</si>
  <si>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</si>
  <si>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</si>
  <si>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</si>
  <si>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</si>
  <si>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</si>
  <si>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</si>
  <si>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</si>
  <si>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</si>
  <si>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</si>
  <si>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</si>
  <si>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</si>
  <si>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</si>
  <si>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</si>
  <si>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</si>
  <si>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</si>
  <si>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</si>
  <si>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</si>
  <si>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</si>
  <si>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</si>
  <si>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</si>
  <si>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</si>
  <si>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</si>
  <si>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</si>
  <si>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</si>
  <si>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</si>
  <si>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</si>
  <si>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</si>
  <si>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</si>
  <si>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</si>
  <si>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</si>
  <si>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</si>
  <si>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</si>
  <si>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</si>
  <si>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</si>
  <si>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</si>
  <si>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</si>
  <si>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</si>
  <si>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</si>
  <si>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</si>
  <si>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</si>
  <si>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</si>
  <si>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</si>
  <si>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</si>
  <si>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</si>
  <si>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</si>
  <si>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</si>
  <si>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</si>
  <si>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</si>
  <si>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</si>
  <si>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</si>
  <si>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</si>
  <si>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</si>
  <si>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</si>
  <si>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</si>
  <si>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</si>
  <si>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</si>
  <si>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</si>
  <si>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</si>
  <si>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</si>
  <si>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</si>
  <si>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</si>
  <si>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</si>
  <si>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</si>
  <si>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</si>
  <si>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</si>
  <si>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</si>
  <si>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</si>
  <si>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</si>
  <si>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</si>
  <si>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</si>
  <si>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</si>
  <si>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</si>
  <si>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</si>
  <si>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</si>
  <si>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</si>
  <si>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</si>
  <si>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</si>
  <si>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</si>
  <si>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</si>
  <si>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</si>
  <si>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</si>
  <si>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</si>
  <si>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</si>
  <si>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</si>
  <si>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</si>
  <si>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</si>
  <si>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</si>
  <si>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</si>
  <si>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</si>
  <si>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</si>
  <si>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</si>
  <si>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</si>
  <si>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</si>
  <si>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</si>
  <si>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</si>
  <si>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</si>
  <si>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</si>
  <si>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</si>
  <si>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</si>
  <si>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</si>
  <si>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</si>
  <si>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</si>
  <si>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</si>
  <si>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</si>
  <si>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</si>
  <si>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</si>
  <si>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</si>
  <si>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</si>
  <si>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</si>
  <si>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</si>
  <si>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</si>
  <si>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</si>
  <si>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</si>
  <si>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</si>
  <si>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</si>
  <si>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</si>
  <si>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</si>
  <si>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</si>
  <si>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</si>
  <si>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</si>
  <si>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</si>
  <si>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</si>
  <si>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</si>
  <si>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</si>
  <si>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</si>
  <si>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</si>
  <si>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</si>
  <si>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</si>
  <si>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</si>
  <si>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</si>
  <si>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</si>
  <si>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</si>
  <si>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</si>
  <si>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</si>
  <si>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</si>
  <si>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</si>
  <si>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</si>
  <si>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</si>
  <si>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</si>
  <si>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</si>
  <si>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</si>
  <si>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</si>
  <si>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</si>
  <si>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</si>
  <si>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</si>
  <si>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</si>
  <si>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</si>
  <si>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</si>
  <si>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</si>
  <si>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</si>
  <si>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</si>
  <si>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</si>
  <si>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</si>
  <si>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</si>
  <si>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</si>
  <si>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</si>
  <si>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</si>
  <si>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</si>
  <si>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</si>
  <si>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</si>
  <si>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</si>
  <si>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</si>
  <si>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</si>
  <si>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</si>
  <si>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</si>
  <si>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</si>
  <si>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</si>
  <si>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</si>
  <si>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</si>
  <si>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</si>
  <si>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</si>
  <si>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</si>
  <si>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</si>
  <si>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</si>
  <si>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</si>
  <si>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</si>
  <si>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</si>
  <si>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</si>
  <si>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</si>
  <si>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</si>
  <si>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</si>
  <si>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</si>
  <si>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</si>
  <si>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</si>
  <si>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</si>
  <si>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</si>
  <si>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</si>
  <si>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</si>
  <si>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</si>
  <si>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</si>
  <si>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</si>
  <si>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</si>
  <si>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</si>
  <si>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</si>
  <si>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</si>
  <si>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</si>
  <si>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</si>
  <si>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</si>
  <si>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</si>
  <si>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</si>
  <si>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</si>
  <si>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</si>
  <si>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</si>
  <si>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</si>
  <si>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</si>
  <si>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</si>
  <si>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</si>
  <si>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</si>
  <si>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</si>
  <si>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</si>
  <si>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</si>
  <si>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</si>
  <si>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</si>
  <si>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</si>
  <si>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</si>
  <si>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</si>
  <si>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</si>
  <si>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</si>
  <si>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</si>
  <si>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</si>
  <si>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</si>
  <si>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</si>
  <si>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</si>
  <si>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</si>
  <si>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</si>
  <si>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</si>
  <si>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</si>
  <si>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</si>
  <si>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</si>
  <si>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</si>
  <si>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</si>
  <si>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</si>
  <si>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</si>
  <si>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</si>
  <si>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</si>
  <si>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</si>
  <si>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</si>
  <si>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</si>
  <si>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</si>
  <si>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</si>
  <si>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</si>
  <si>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</si>
  <si>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</si>
  <si>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</si>
  <si>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</si>
  <si>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</si>
  <si>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</si>
  <si>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</si>
  <si>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</si>
  <si>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</si>
  <si>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</si>
  <si>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</si>
  <si>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</si>
  <si>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</si>
  <si>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</si>
  <si>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</si>
  <si>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</si>
  <si>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</si>
  <si>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</si>
  <si>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</si>
  <si>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</si>
  <si>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</si>
  <si>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</si>
  <si>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</si>
  <si>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</si>
  <si>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</si>
  <si>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</si>
  <si>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</si>
  <si>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</si>
  <si>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</si>
  <si>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</si>
  <si>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</si>
  <si>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</si>
  <si>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</si>
  <si>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</si>
  <si>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</si>
  <si>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</si>
  <si>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</si>
  <si>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</si>
  <si>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</si>
  <si>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</si>
  <si>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</si>
  <si>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</si>
  <si>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</si>
  <si>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</si>
  <si>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</si>
  <si>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</si>
  <si>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</si>
  <si>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</si>
  <si>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</si>
  <si>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</si>
  <si>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</si>
  <si>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</si>
  <si>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</si>
  <si>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</si>
  <si>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</si>
  <si>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</si>
  <si>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</si>
  <si>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</si>
  <si>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</si>
  <si>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</si>
  <si>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</si>
  <si>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</si>
  <si>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</si>
  <si>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</si>
  <si>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</si>
  <si>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</si>
  <si>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</si>
  <si>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</si>
  <si>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</si>
  <si>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</si>
  <si>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</si>
  <si>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</si>
  <si>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</si>
  <si>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</si>
  <si>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</si>
  <si>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</si>
  <si>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</si>
  <si>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</si>
  <si>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</si>
  <si>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</si>
  <si>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</si>
  <si>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</si>
  <si>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</si>
  <si>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</si>
  <si>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</si>
  <si>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</si>
  <si>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</si>
  <si>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</si>
  <si>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</si>
  <si>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</si>
  <si>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</si>
  <si>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</si>
  <si>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</si>
  <si>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</si>
  <si>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</si>
  <si>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</si>
  <si>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</si>
  <si>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</si>
  <si>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</si>
  <si>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</si>
  <si>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</si>
  <si>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</si>
  <si>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</si>
  <si>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</si>
  <si>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</si>
  <si>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</si>
  <si>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</si>
  <si>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</si>
  <si>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</si>
  <si>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</si>
  <si>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</si>
  <si>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</si>
  <si>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</si>
  <si>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</si>
  <si>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</si>
  <si>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</si>
  <si>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</si>
  <si>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</si>
  <si>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</si>
  <si>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</si>
  <si>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</si>
  <si>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</si>
  <si>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</si>
  <si>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</si>
  <si>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</si>
  <si>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</si>
  <si>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</si>
  <si>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</si>
  <si>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</si>
  <si>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</si>
  <si>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</si>
  <si>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</si>
  <si>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</si>
  <si>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</si>
  <si>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</si>
  <si>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</si>
  <si>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</si>
  <si>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</si>
  <si>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</si>
  <si>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</si>
  <si>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</si>
  <si>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</si>
  <si>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</si>
  <si>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</si>
  <si>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</si>
  <si>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</si>
  <si>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</si>
  <si>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</si>
  <si>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</si>
  <si>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</si>
  <si>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</si>
  <si>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</si>
  <si>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</si>
  <si>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</si>
  <si>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</si>
  <si>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</si>
  <si>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</si>
  <si>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</si>
  <si>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</si>
  <si>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</si>
  <si>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</si>
  <si>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</si>
  <si>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</si>
  <si>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</si>
  <si>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</si>
  <si>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</si>
  <si>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</si>
  <si>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</si>
  <si>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</si>
  <si>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</si>
  <si>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</si>
  <si>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</si>
  <si>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</si>
  <si>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</si>
  <si>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</si>
  <si>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</si>
  <si>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</si>
  <si>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</si>
  <si>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</si>
  <si>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</si>
  <si>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</si>
  <si>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</si>
  <si>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</si>
  <si>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</si>
  <si>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</si>
  <si>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</si>
  <si>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</si>
  <si>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</si>
  <si>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</si>
  <si>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</si>
  <si>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</si>
  <si>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</si>
  <si>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</si>
  <si>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</si>
  <si>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</si>
  <si>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</si>
  <si>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</si>
  <si>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</si>
  <si>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</si>
  <si>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</si>
  <si>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</si>
  <si>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</si>
  <si>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</si>
  <si>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</si>
  <si>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</si>
  <si>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</si>
  <si>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</si>
  <si>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</si>
  <si>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</si>
  <si>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</si>
  <si>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</si>
  <si>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</si>
  <si>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</si>
  <si>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</si>
  <si>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</si>
  <si>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</si>
  <si>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</si>
  <si>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</si>
  <si>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</si>
  <si>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</si>
  <si>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</si>
  <si>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</si>
  <si>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</si>
  <si>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</si>
  <si>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</si>
  <si>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</si>
  <si>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</si>
  <si>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</si>
  <si>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</si>
  <si>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</si>
  <si>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</si>
  <si>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</si>
  <si>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</si>
  <si>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</si>
  <si>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</si>
  <si>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</si>
  <si>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</si>
  <si>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</si>
  <si>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</si>
  <si>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</si>
  <si>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</si>
  <si>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</si>
  <si>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</si>
  <si>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</si>
  <si>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</si>
  <si>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</si>
  <si>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</si>
  <si>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</si>
  <si>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</si>
  <si>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</si>
  <si>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</si>
  <si>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</si>
  <si>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</si>
  <si>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</si>
  <si>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</si>
  <si>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</si>
  <si>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</si>
  <si>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</si>
  <si>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</si>
  <si>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</si>
  <si>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</si>
  <si>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</si>
  <si>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</si>
  <si>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</si>
  <si>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</si>
  <si>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</si>
  <si>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</si>
  <si>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</si>
  <si>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</si>
  <si>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</si>
  <si>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</si>
  <si>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</si>
  <si>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</si>
  <si>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</si>
  <si>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</si>
  <si>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</si>
  <si>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</si>
  <si>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</si>
  <si>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</si>
  <si>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</si>
  <si>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</si>
  <si>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</si>
  <si>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</si>
  <si>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</si>
  <si>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</si>
  <si>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</si>
  <si>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</si>
  <si>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</si>
  <si>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</si>
  <si>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</si>
  <si>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</si>
  <si>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</si>
  <si>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</si>
  <si>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</si>
  <si>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</si>
  <si>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</si>
  <si>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</si>
  <si>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</si>
  <si>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</si>
  <si>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</si>
  <si>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</si>
  <si>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</si>
  <si>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</si>
  <si>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</si>
  <si>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</si>
  <si>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</si>
  <si>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</si>
  <si>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</si>
  <si>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</si>
  <si>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</si>
  <si>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</si>
  <si>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</si>
  <si>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</si>
  <si>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</si>
  <si>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</si>
  <si>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</si>
  <si>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</si>
  <si>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</si>
  <si>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</si>
  <si>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</si>
  <si>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</si>
  <si>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</si>
  <si>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</si>
  <si>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</si>
  <si>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</si>
  <si>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</si>
  <si>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</si>
  <si>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</si>
  <si>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</si>
  <si>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</si>
  <si>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</si>
  <si>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</si>
  <si>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</si>
  <si>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</si>
  <si>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</si>
  <si>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</si>
  <si>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</si>
  <si>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</si>
  <si>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</si>
  <si>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</si>
  <si>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</si>
  <si>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</si>
  <si>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</si>
  <si>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</si>
  <si>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</si>
  <si>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</si>
  <si>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</si>
  <si>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</si>
  <si>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</si>
  <si>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</si>
  <si>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</si>
  <si>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</si>
  <si>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</si>
  <si>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</si>
  <si>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</si>
  <si>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</si>
  <si>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</si>
  <si>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</si>
  <si>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</si>
  <si>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</si>
  <si>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</si>
  <si>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</si>
  <si>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</si>
  <si>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</si>
  <si>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</si>
  <si>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</si>
  <si>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</si>
  <si>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</si>
  <si>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</si>
  <si>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</si>
  <si>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</si>
  <si>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</si>
  <si>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</si>
  <si>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</si>
  <si>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</si>
  <si>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</si>
  <si>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</si>
  <si>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</si>
  <si>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</si>
  <si>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</si>
  <si>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</si>
  <si>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</si>
  <si>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</si>
  <si>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</si>
  <si>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</si>
  <si>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</si>
  <si>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</si>
  <si>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</si>
  <si>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</si>
  <si>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</si>
  <si>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</si>
  <si>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</si>
  <si>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</si>
  <si>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</si>
  <si>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</si>
  <si>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</si>
  <si>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</si>
  <si>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</si>
  <si>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</si>
  <si>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</si>
  <si>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</si>
  <si>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</si>
  <si>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</si>
  <si>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</si>
  <si>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</si>
  <si>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</si>
  <si>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</si>
  <si>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</si>
  <si>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</si>
  <si>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</si>
  <si>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</si>
  <si>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</si>
  <si>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</si>
  <si>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</si>
  <si>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</si>
  <si>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</si>
  <si>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</si>
  <si>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</si>
  <si>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</si>
  <si>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</si>
  <si>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</si>
  <si>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</si>
  <si>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</si>
  <si>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</si>
  <si>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</si>
  <si>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</si>
  <si>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</si>
  <si>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</si>
  <si>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</si>
  <si>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</si>
  <si>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</si>
  <si>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</si>
  <si>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</si>
  <si>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</si>
  <si>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</si>
  <si>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</si>
  <si>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</si>
  <si>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</si>
  <si>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</si>
  <si>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</si>
  <si>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</si>
  <si>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</si>
  <si>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</si>
  <si>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</si>
  <si>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</si>
  <si>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</si>
  <si>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</si>
  <si>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</si>
  <si>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</si>
  <si>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</si>
  <si>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</si>
  <si>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</si>
  <si>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</si>
  <si>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</si>
  <si>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</si>
  <si>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</si>
  <si>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</si>
  <si>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</si>
  <si>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</si>
  <si>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</si>
  <si>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</si>
  <si>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</si>
  <si>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</si>
  <si>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</si>
  <si>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</si>
  <si>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</si>
  <si>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</si>
  <si>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</si>
  <si>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</si>
  <si>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</si>
  <si>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</si>
  <si>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</si>
  <si>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</si>
  <si>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</si>
  <si>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</si>
  <si>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</si>
  <si>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</si>
  <si>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</si>
  <si>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</si>
  <si>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</si>
  <si>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</si>
  <si>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</si>
  <si>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</si>
  <si>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</si>
  <si>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</si>
  <si>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</si>
  <si>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</si>
  <si>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</si>
  <si>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</si>
  <si>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</si>
  <si>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</si>
  <si>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</si>
  <si>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</si>
  <si>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</si>
  <si>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</si>
  <si>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</si>
  <si>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</si>
  <si>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</si>
  <si>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</si>
  <si>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</si>
  <si>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</si>
  <si>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</si>
  <si>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</si>
  <si>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</si>
  <si>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</si>
  <si>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</si>
  <si>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</si>
  <si>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</si>
  <si>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</si>
  <si>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</si>
  <si>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</si>
  <si>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</si>
  <si>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</si>
  <si>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</si>
  <si>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</si>
  <si>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</si>
  <si>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</si>
  <si>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</si>
  <si>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</si>
  <si>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</si>
  <si>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</si>
  <si>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</si>
  <si>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</si>
  <si>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</si>
  <si>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</si>
  <si>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</si>
  <si>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</si>
  <si>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</si>
  <si>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</si>
  <si>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</si>
  <si>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</si>
  <si>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</si>
  <si>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</si>
  <si>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</si>
  <si>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</si>
  <si>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</si>
  <si>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</si>
  <si>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</si>
  <si>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</si>
  <si>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</si>
  <si>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</si>
  <si>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</si>
  <si>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</si>
  <si>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</si>
  <si>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</si>
  <si>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</si>
  <si>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</si>
  <si>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</si>
  <si>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</si>
  <si>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</si>
  <si>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</si>
  <si>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</si>
  <si>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</si>
  <si>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</si>
  <si>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</si>
  <si>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</si>
  <si>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</si>
  <si>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</si>
  <si>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</si>
  <si>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</si>
  <si>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</si>
  <si>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</si>
  <si>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</si>
  <si>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</si>
  <si>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</si>
  <si>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</si>
  <si>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</si>
  <si>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</si>
  <si>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</si>
  <si>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</si>
  <si>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</si>
  <si>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</si>
  <si>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</si>
  <si>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</si>
  <si>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</si>
  <si>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</si>
  <si>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</si>
  <si>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</si>
  <si>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</si>
  <si>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</si>
  <si>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</si>
  <si>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</si>
  <si>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</si>
  <si>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</si>
  <si>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</si>
  <si>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</si>
  <si>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</si>
  <si>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</si>
  <si>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</si>
  <si>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</si>
  <si>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</si>
  <si>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</si>
  <si>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</si>
  <si>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</si>
  <si>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</si>
  <si>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</si>
  <si>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</si>
  <si>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</si>
  <si>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</si>
  <si>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</si>
  <si>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</si>
  <si>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</si>
  <si>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</si>
  <si>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</si>
  <si>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</si>
  <si>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</si>
  <si>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</si>
  <si>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</si>
  <si>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</si>
  <si>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</si>
  <si>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</si>
  <si>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</si>
  <si>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</si>
  <si>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</si>
  <si>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</si>
  <si>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</si>
  <si>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</si>
  <si>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</si>
  <si>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</si>
  <si>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</si>
  <si>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</si>
  <si>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</si>
  <si>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</si>
  <si>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</si>
  <si>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</si>
  <si>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</si>
  <si>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</si>
  <si>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</si>
  <si>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</si>
  <si>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</si>
  <si>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</si>
  <si>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</si>
  <si>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</si>
  <si>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</si>
  <si>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</si>
  <si>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</si>
  <si>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</si>
  <si>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</si>
  <si>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</si>
  <si>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</si>
  <si>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</si>
  <si>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</si>
  <si>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</si>
  <si>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</si>
  <si>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</si>
  <si>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</si>
  <si>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</si>
  <si>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</si>
  <si>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</si>
  <si>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</si>
  <si>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</si>
  <si>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</si>
  <si>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</si>
  <si>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</si>
  <si>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</si>
  <si>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</si>
  <si>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</si>
  <si>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</si>
  <si>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</si>
  <si>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</si>
  <si>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</si>
  <si>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</si>
  <si>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</si>
  <si>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</si>
  <si>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</si>
  <si>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</si>
  <si>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</si>
  <si>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</si>
  <si>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</si>
  <si>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</si>
  <si>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</si>
  <si>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</si>
  <si>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</si>
  <si>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</si>
  <si>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</si>
  <si>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</si>
  <si>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</si>
  <si>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</si>
  <si>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</si>
  <si>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</si>
  <si>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</si>
  <si>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</si>
  <si>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</si>
  <si>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</si>
  <si>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</si>
  <si>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</si>
  <si>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</si>
  <si>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</si>
  <si>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</si>
  <si>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</si>
  <si>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</si>
  <si>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</si>
  <si>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</si>
  <si>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</si>
  <si>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</si>
  <si>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</si>
  <si>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</si>
  <si>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</si>
  <si>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</si>
  <si>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</si>
  <si>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</si>
  <si>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</si>
  <si>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</si>
  <si>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</si>
  <si>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</si>
  <si>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</si>
  <si>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</si>
  <si>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</si>
  <si>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</si>
  <si>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</si>
  <si>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</si>
  <si>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</si>
  <si>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</si>
  <si>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</si>
  <si>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</si>
  <si>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</si>
  <si>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</si>
  <si>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</si>
  <si>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</si>
  <si>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</si>
  <si>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</si>
  <si>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</si>
  <si>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</si>
  <si>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</si>
  <si>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</si>
  <si>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</si>
  <si>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</si>
  <si>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</si>
  <si>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</si>
  <si>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</si>
  <si>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</si>
  <si>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</si>
  <si>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</si>
  <si>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</si>
  <si>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</si>
  <si>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</si>
  <si>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</si>
  <si>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</si>
  <si>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</si>
  <si>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</si>
  <si>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</si>
  <si>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</si>
  <si>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</si>
  <si>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</si>
  <si>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</si>
  <si>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</si>
  <si>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</si>
  <si>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</si>
  <si>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</si>
  <si>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</si>
  <si>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</si>
  <si>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</si>
  <si>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</si>
  <si>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</si>
  <si>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</si>
  <si>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</si>
  <si>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</si>
  <si>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</si>
  <si>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</si>
  <si>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</si>
  <si>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</si>
  <si>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</si>
  <si>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</si>
  <si>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</si>
  <si>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</si>
  <si>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</si>
  <si>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</si>
  <si>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</si>
  <si>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</si>
  <si>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</si>
  <si>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</si>
  <si>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</si>
  <si>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</si>
  <si>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</si>
  <si>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</si>
  <si>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</si>
  <si>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</si>
  <si>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</si>
  <si>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</si>
  <si>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</si>
  <si>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</si>
  <si>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</si>
  <si>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</si>
  <si>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</si>
  <si>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</si>
  <si>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</si>
  <si>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</si>
  <si>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</si>
  <si>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</si>
  <si>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</si>
  <si>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</si>
  <si>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</si>
  <si>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</si>
  <si>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</si>
  <si>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</si>
  <si>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</si>
  <si>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</si>
  <si>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</si>
  <si>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</si>
  <si>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</si>
  <si>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</si>
  <si>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</si>
  <si>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</si>
  <si>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</si>
  <si>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</si>
  <si>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</si>
  <si>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</si>
  <si>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</si>
  <si>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</si>
  <si>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</si>
  <si>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</si>
  <si>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</si>
  <si>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</si>
  <si>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</si>
  <si>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</si>
  <si>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</si>
  <si>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</si>
  <si>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</si>
  <si>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</si>
  <si>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</si>
  <si>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</si>
  <si>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</si>
  <si>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</si>
  <si>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</si>
  <si>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</si>
  <si>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</si>
  <si>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</si>
  <si>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</si>
  <si>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</si>
  <si>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</si>
  <si>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</si>
  <si>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</si>
  <si>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</si>
  <si>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</si>
  <si>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</si>
  <si>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</si>
  <si>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</si>
  <si>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</si>
  <si>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</si>
  <si>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</si>
  <si>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</si>
  <si>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</si>
  <si>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</si>
  <si>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</si>
  <si>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</si>
  <si>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</si>
  <si>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</si>
  <si>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</si>
  <si>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</si>
  <si>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</si>
  <si>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</si>
  <si>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</si>
  <si>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</si>
  <si>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</si>
  <si>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</si>
  <si>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</si>
  <si>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</si>
  <si>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</si>
  <si>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</si>
  <si>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</si>
  <si>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</si>
  <si>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</si>
  <si>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</si>
  <si>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</si>
  <si>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</si>
  <si>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</si>
  <si>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</si>
  <si>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</si>
  <si>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</si>
  <si>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</si>
  <si>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</si>
  <si>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</si>
  <si>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</si>
  <si>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</si>
  <si>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</si>
  <si>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</si>
  <si>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</si>
  <si>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</si>
  <si>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</si>
  <si>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</si>
  <si>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</si>
  <si>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</si>
  <si>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</si>
  <si>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</si>
  <si>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</si>
  <si>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</si>
  <si>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</si>
  <si>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</si>
  <si>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</si>
  <si>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</si>
  <si>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</si>
  <si>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</si>
  <si>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</si>
  <si>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</si>
  <si>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</si>
  <si>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</si>
  <si>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</si>
  <si>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</si>
  <si>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</si>
  <si>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</si>
  <si>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</si>
  <si>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</si>
  <si>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</si>
  <si>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</si>
  <si>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</si>
  <si>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</si>
  <si>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</si>
  <si>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</si>
  <si>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</si>
  <si>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</si>
  <si>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</si>
  <si>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</si>
  <si>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</si>
  <si>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</si>
  <si>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</si>
  <si>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</si>
  <si>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</si>
  <si>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</si>
  <si>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</si>
  <si>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</si>
  <si>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</si>
  <si>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</si>
  <si>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</si>
  <si>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</si>
  <si>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</si>
  <si>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</si>
  <si>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</si>
  <si>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</si>
  <si>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</si>
  <si>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</si>
  <si>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</si>
  <si>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</si>
  <si>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</si>
  <si>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</si>
  <si>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</si>
  <si>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</si>
  <si>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</si>
  <si>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</si>
  <si>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</si>
  <si>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</si>
  <si>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</si>
  <si>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</si>
  <si>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</si>
  <si>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</si>
  <si>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</si>
  <si>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</si>
  <si>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</si>
  <si>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</si>
  <si>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</si>
  <si>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</si>
  <si>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</si>
  <si>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</si>
  <si>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</si>
  <si>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</si>
  <si>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</si>
  <si>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</si>
  <si>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</si>
  <si>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</si>
  <si>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</si>
  <si>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</si>
  <si>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</si>
  <si>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</si>
  <si>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</si>
  <si>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</si>
  <si>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</si>
  <si>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</si>
  <si>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</si>
  <si>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</si>
  <si>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</si>
  <si>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</si>
  <si>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</si>
  <si>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</si>
  <si>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</si>
  <si>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</si>
  <si>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</si>
  <si>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</si>
  <si>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</si>
  <si>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</si>
  <si>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</si>
  <si>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</si>
  <si>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</si>
  <si>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</si>
  <si>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</si>
  <si>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</si>
  <si>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</si>
  <si>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</si>
  <si>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</si>
  <si>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</si>
  <si>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</si>
  <si>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</si>
  <si>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</si>
  <si>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</si>
  <si>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</si>
  <si>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</si>
  <si>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</si>
  <si>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</si>
  <si>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</si>
  <si>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</si>
  <si>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</si>
  <si>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</si>
  <si>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</si>
  <si>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</si>
  <si>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</si>
  <si>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</si>
  <si>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</si>
  <si>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</si>
  <si>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</si>
  <si>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</si>
  <si>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</si>
  <si>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</si>
  <si>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</si>
  <si>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</si>
  <si>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</si>
  <si>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</si>
  <si>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</si>
  <si>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</si>
  <si>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</si>
  <si>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</si>
  <si>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</si>
  <si>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</si>
  <si>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</si>
  <si>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</si>
  <si>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</si>
  <si>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</si>
  <si>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</si>
  <si>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</si>
  <si>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</si>
  <si>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</si>
  <si>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</si>
  <si>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</si>
  <si>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</si>
  <si>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</si>
  <si>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</si>
  <si>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</si>
  <si>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</si>
  <si>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</si>
  <si>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</si>
  <si>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</si>
  <si>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</si>
  <si>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</si>
  <si>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</si>
  <si>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</si>
  <si>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</si>
  <si>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</si>
  <si>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</si>
  <si>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</si>
  <si>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</si>
  <si>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</si>
  <si>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</si>
  <si>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</si>
  <si>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</si>
  <si>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</si>
  <si>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</si>
  <si>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</si>
  <si>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</si>
  <si>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</si>
  <si>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</si>
  <si>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</si>
  <si>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</si>
  <si>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</si>
  <si>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</si>
  <si>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</si>
  <si>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</si>
  <si>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</si>
  <si>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</si>
  <si>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</si>
  <si>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</si>
  <si>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</si>
  <si>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</si>
  <si>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</si>
  <si>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</si>
  <si>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</si>
  <si>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</si>
  <si>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</si>
  <si>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</si>
  <si>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</si>
  <si>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</si>
  <si>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</si>
  <si>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</si>
  <si>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</si>
  <si>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</si>
  <si>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</si>
  <si>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</si>
  <si>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</si>
  <si>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</si>
  <si>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</si>
  <si>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</si>
  <si>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</si>
  <si>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</si>
  <si>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</si>
  <si>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</si>
  <si>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</si>
  <si>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</si>
  <si>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</si>
  <si>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</si>
  <si>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</si>
  <si>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</si>
  <si>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</si>
  <si>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</si>
  <si>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</si>
  <si>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</si>
  <si>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</si>
  <si>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</si>
  <si>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</si>
  <si>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</si>
  <si>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</si>
  <si>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</si>
  <si>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</si>
  <si>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</si>
  <si>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</si>
  <si>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</si>
  <si>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</si>
  <si>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</si>
  <si>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</si>
  <si>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</si>
  <si>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</si>
  <si>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</si>
  <si>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</si>
  <si>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</si>
  <si>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</si>
  <si>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</si>
  <si>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</si>
  <si>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</si>
  <si>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</si>
  <si>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</si>
  <si>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</si>
  <si>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</si>
  <si>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</si>
  <si>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</si>
  <si>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</si>
  <si>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</si>
  <si>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</si>
  <si>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</si>
  <si>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</si>
  <si>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</si>
  <si>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</si>
  <si>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</si>
  <si>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</si>
  <si>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</si>
  <si>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</si>
  <si>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</si>
  <si>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</si>
  <si>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</si>
  <si>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</si>
  <si>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</si>
  <si>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</si>
  <si>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</si>
  <si>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</si>
  <si>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</si>
  <si>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</si>
  <si>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</si>
  <si>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</si>
  <si>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</si>
  <si>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</si>
  <si>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</si>
  <si>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</si>
  <si>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</si>
  <si>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</si>
  <si>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</si>
  <si>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</si>
  <si>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</si>
  <si>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</si>
  <si>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</si>
  <si>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</si>
  <si>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</si>
  <si>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</si>
  <si>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</si>
  <si>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</si>
  <si>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</si>
  <si>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</si>
  <si>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</si>
  <si>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</si>
  <si>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</si>
  <si>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</si>
  <si>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</si>
  <si>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</si>
  <si>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</si>
  <si>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</si>
  <si>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</si>
  <si>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</si>
  <si>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</si>
  <si>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</si>
  <si>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</si>
  <si>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</si>
  <si>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</si>
  <si>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</si>
  <si>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</si>
  <si>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</si>
  <si>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</si>
  <si>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</si>
  <si>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</si>
  <si>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</si>
  <si>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</si>
  <si>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</si>
  <si>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</si>
  <si>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</si>
  <si>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</si>
  <si>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</si>
  <si>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</si>
  <si>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</si>
  <si>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</si>
  <si>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</si>
  <si>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</si>
  <si>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</si>
  <si>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</si>
  <si>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</si>
  <si>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</si>
  <si>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</si>
  <si>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</si>
  <si>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</si>
  <si>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</si>
  <si>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</si>
  <si>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</si>
  <si>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</si>
  <si>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</si>
  <si>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</si>
  <si>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</si>
  <si>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</si>
  <si>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</si>
  <si>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</si>
  <si>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</si>
  <si>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</si>
  <si>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</si>
  <si>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</si>
  <si>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</si>
  <si>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</si>
  <si>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</si>
  <si>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</si>
  <si>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</si>
  <si>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</si>
  <si>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</si>
  <si>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</si>
  <si>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</si>
  <si>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</si>
  <si>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</si>
  <si>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</si>
  <si>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</si>
  <si>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</si>
  <si>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</si>
  <si>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</si>
  <si>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</si>
  <si>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</si>
  <si>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</si>
  <si>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</si>
  <si>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</si>
  <si>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</si>
  <si>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</si>
  <si>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</si>
  <si>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</si>
  <si>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</si>
  <si>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</si>
  <si>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</si>
  <si>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</si>
  <si>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</si>
  <si>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</si>
  <si>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</si>
  <si>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</si>
  <si>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</si>
  <si>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</si>
  <si>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</si>
  <si>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</si>
  <si>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</si>
  <si>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</si>
  <si>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</si>
  <si>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</si>
  <si>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</si>
  <si>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</si>
  <si>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</si>
  <si>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</si>
  <si>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</si>
  <si>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</si>
  <si>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</si>
  <si>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</si>
  <si>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</si>
  <si>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</si>
  <si>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</si>
  <si>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</si>
  <si>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</si>
  <si>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</si>
  <si>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</si>
  <si>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</si>
  <si>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</si>
  <si>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</si>
  <si>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</si>
  <si>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</si>
  <si>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</si>
  <si>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</si>
  <si>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</si>
  <si>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</si>
  <si>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</si>
  <si>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</si>
  <si>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</si>
  <si>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</si>
  <si>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</si>
  <si>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</si>
  <si>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</si>
  <si>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</si>
  <si>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</si>
  <si>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</si>
  <si>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</si>
  <si>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</si>
  <si>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</si>
  <si>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</si>
  <si>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</si>
  <si>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</si>
  <si>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</si>
  <si>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</si>
  <si>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</si>
  <si>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</si>
  <si>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</si>
  <si>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</si>
  <si>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</si>
  <si>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</si>
  <si>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</si>
  <si>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</si>
  <si>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</si>
  <si>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</si>
  <si>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</si>
  <si>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</si>
  <si>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</si>
  <si>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</si>
  <si>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</si>
  <si>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</si>
  <si>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</si>
  <si>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</si>
  <si>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</si>
  <si>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</si>
  <si>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</si>
  <si>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</si>
  <si>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</si>
  <si>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</si>
  <si>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</si>
  <si>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</si>
  <si>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</si>
  <si>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</si>
  <si>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</si>
  <si>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</si>
  <si>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</si>
  <si>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</si>
  <si>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</si>
  <si>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</si>
  <si>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</si>
  <si>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</si>
  <si>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</si>
  <si>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</si>
  <si>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</si>
  <si>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</si>
  <si>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</si>
  <si>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</si>
  <si>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</si>
  <si>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</si>
  <si>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</si>
  <si>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</si>
  <si>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</si>
  <si>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</si>
  <si>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</si>
  <si>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</si>
  <si>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</si>
  <si>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</si>
  <si>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</si>
  <si>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</si>
  <si>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</si>
  <si>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</si>
  <si>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</si>
  <si>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</si>
  <si>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</si>
  <si>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</si>
  <si>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</si>
  <si>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</si>
  <si>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</si>
  <si>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</si>
  <si>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</si>
  <si>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</si>
  <si>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</si>
  <si>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</si>
  <si>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</si>
  <si>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</si>
  <si>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</si>
  <si>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</si>
  <si>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</si>
  <si>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</si>
  <si>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</si>
  <si>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</si>
  <si>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</si>
  <si>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</si>
  <si>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</si>
  <si>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</si>
  <si>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</si>
  <si>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</si>
  <si>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</si>
  <si>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</si>
  <si>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</si>
  <si>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</si>
  <si>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</si>
  <si>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</si>
  <si>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</si>
  <si>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</si>
  <si>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</si>
  <si>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</si>
  <si>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</si>
  <si>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</si>
  <si>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</si>
  <si>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</si>
  <si>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</si>
  <si>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</si>
  <si>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</si>
  <si>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</si>
  <si>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</si>
  <si>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</si>
  <si>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</si>
  <si>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</si>
  <si>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</si>
  <si>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</si>
  <si>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</si>
  <si>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</si>
  <si>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</si>
  <si>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</si>
  <si>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</si>
  <si>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</si>
  <si>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</si>
  <si>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</si>
  <si>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</si>
  <si>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</si>
  <si>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</si>
  <si>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</si>
  <si>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</si>
  <si>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</si>
  <si>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</si>
  <si>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</si>
  <si>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</si>
  <si>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</si>
  <si>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</si>
  <si>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</si>
  <si>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</si>
  <si>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</si>
  <si>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</si>
  <si>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</si>
  <si>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</si>
  <si>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</si>
  <si>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</si>
  <si>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</si>
  <si>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</si>
  <si>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</si>
  <si>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</si>
  <si>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</si>
  <si>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</si>
  <si>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</si>
  <si>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</si>
  <si>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</si>
  <si>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</si>
  <si>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</si>
  <si>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</si>
  <si>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</si>
  <si>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</si>
  <si>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</si>
  <si>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</si>
  <si>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</si>
  <si>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</si>
  <si>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</si>
  <si>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</si>
  <si>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</si>
  <si>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</si>
  <si>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</si>
  <si>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</si>
  <si>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</si>
  <si>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</si>
  <si>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</si>
  <si>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</si>
  <si>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</si>
  <si>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</si>
  <si>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</si>
  <si>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</si>
  <si>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</si>
  <si>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</si>
  <si>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</si>
  <si>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</si>
  <si>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</si>
  <si>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</si>
  <si>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</si>
  <si>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</si>
  <si>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</si>
  <si>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</si>
  <si>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</si>
  <si>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</si>
  <si>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</si>
  <si>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</si>
  <si>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</si>
  <si>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</si>
  <si>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</si>
  <si>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</si>
  <si>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</si>
  <si>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</si>
  <si>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</si>
  <si>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</si>
  <si>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</si>
  <si>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</si>
  <si>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</si>
  <si>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</si>
  <si>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</si>
  <si>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</si>
  <si>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</si>
  <si>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</si>
  <si>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</si>
  <si>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</si>
  <si>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</si>
  <si>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</si>
  <si>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</si>
  <si>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</si>
  <si>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</si>
  <si>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</si>
  <si>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</si>
  <si>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</si>
  <si>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</si>
  <si>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</si>
  <si>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</si>
  <si>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</si>
  <si>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</si>
  <si>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</si>
  <si>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</si>
  <si>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</si>
  <si>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</si>
  <si>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</si>
  <si>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</si>
  <si>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</si>
  <si>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</si>
  <si>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</si>
  <si>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</si>
  <si>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</si>
  <si>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</si>
  <si>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</si>
  <si>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</si>
  <si>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</si>
  <si>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</si>
  <si>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</si>
  <si>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</si>
  <si>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</si>
  <si>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</si>
  <si>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</si>
  <si>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</si>
  <si>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</si>
  <si>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</si>
  <si>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</si>
  <si>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</si>
  <si>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</si>
  <si>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</si>
  <si>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</si>
  <si>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</si>
  <si>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</si>
  <si>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</si>
  <si>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</si>
  <si>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</si>
  <si>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</si>
  <si>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</si>
  <si>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</si>
  <si>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</si>
  <si>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</si>
  <si>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</si>
  <si>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</si>
  <si>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</si>
  <si>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</si>
  <si>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</si>
  <si>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</si>
  <si>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</si>
  <si>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</si>
  <si>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</si>
  <si>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</si>
  <si>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</si>
  <si>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</si>
  <si>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</si>
  <si>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</si>
  <si>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</si>
  <si>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</si>
  <si>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</si>
  <si>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</si>
  <si>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</si>
  <si>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</si>
  <si>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</si>
  <si>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</si>
  <si>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</si>
  <si>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</si>
  <si>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</si>
  <si>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</si>
  <si>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</si>
  <si>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</si>
  <si>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</si>
  <si>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</si>
  <si>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</si>
  <si>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</si>
  <si>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</si>
  <si>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</si>
  <si>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</si>
  <si>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</si>
  <si>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</si>
  <si>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</si>
  <si>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</si>
  <si>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</si>
  <si>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</si>
  <si>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</si>
  <si>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</si>
  <si>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</si>
  <si>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</si>
  <si>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</si>
  <si>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</si>
  <si>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</si>
  <si>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</si>
  <si>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</si>
  <si>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</si>
  <si>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</si>
  <si>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</si>
  <si>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</si>
  <si>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</si>
  <si>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</si>
  <si>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</si>
  <si>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</si>
  <si>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</si>
  <si>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</si>
  <si>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</si>
  <si>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</si>
  <si>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</si>
  <si>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</si>
  <si>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</si>
  <si>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</si>
  <si>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</si>
  <si>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</si>
  <si>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</si>
  <si>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</si>
  <si>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</si>
  <si>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</si>
  <si>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</si>
  <si>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</si>
  <si>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</si>
  <si>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</si>
  <si>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</si>
  <si>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</si>
  <si>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</si>
  <si>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</si>
  <si>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</si>
  <si>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</si>
  <si>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</si>
  <si>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</si>
  <si>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</si>
  <si>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</si>
  <si>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</si>
  <si>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</si>
  <si>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</si>
  <si>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</si>
  <si>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</si>
  <si>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</si>
  <si>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</si>
  <si>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</si>
  <si>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</si>
  <si>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</si>
  <si>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</si>
  <si>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</si>
  <si>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</si>
  <si>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</si>
  <si>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</si>
  <si>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</si>
  <si>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</si>
  <si>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</si>
  <si>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</si>
  <si>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</si>
  <si>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</si>
  <si>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</si>
  <si>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</si>
  <si>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</si>
  <si>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</si>
  <si>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</si>
  <si>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</si>
  <si>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</si>
  <si>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</si>
  <si>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</si>
  <si>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</si>
  <si>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</si>
  <si>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</si>
  <si>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</si>
  <si>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</si>
  <si>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</si>
  <si>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</si>
  <si>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</si>
  <si>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</si>
  <si>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</si>
  <si>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</si>
  <si>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</si>
  <si>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</si>
  <si>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</si>
  <si>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</si>
  <si>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</si>
  <si>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</si>
  <si>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</si>
  <si>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</si>
  <si>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</si>
  <si>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</si>
  <si>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</si>
  <si>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</si>
  <si>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</si>
  <si>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</si>
  <si>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</si>
  <si>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</si>
  <si>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</si>
  <si>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</si>
  <si>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</si>
  <si>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</si>
  <si>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</si>
  <si>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</si>
  <si>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</si>
  <si>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</si>
  <si>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</si>
  <si>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</si>
  <si>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</si>
  <si>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</si>
  <si>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</si>
  <si>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</si>
  <si>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</si>
  <si>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</si>
  <si>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</si>
  <si>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</si>
  <si>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</si>
  <si>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</si>
  <si>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</si>
  <si>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</si>
  <si>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</si>
  <si>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</si>
  <si>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</si>
  <si>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</si>
  <si>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</si>
  <si>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</si>
  <si>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</si>
  <si>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</si>
  <si>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</si>
  <si>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</si>
  <si>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</si>
  <si>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</si>
  <si>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</si>
  <si>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</si>
  <si>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</si>
  <si>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</si>
  <si>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</si>
  <si>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</si>
  <si>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</si>
  <si>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</si>
  <si>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</si>
  <si>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</si>
  <si>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</si>
  <si>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</si>
  <si>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</si>
  <si>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</si>
  <si>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</si>
  <si>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</si>
  <si>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</si>
  <si>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</si>
  <si>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</si>
  <si>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</si>
  <si>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</si>
  <si>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</si>
  <si>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</si>
  <si>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</si>
  <si>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</si>
  <si>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</si>
  <si>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</si>
  <si>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</si>
  <si>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</si>
  <si>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</si>
  <si>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</si>
  <si>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</si>
  <si>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</si>
  <si>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</si>
  <si>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</si>
  <si>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</si>
  <si>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</si>
  <si>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</si>
  <si>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</si>
  <si>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</si>
  <si>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</si>
  <si>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</si>
  <si>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</si>
  <si>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</si>
  <si>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</si>
  <si>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</si>
  <si>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</si>
  <si>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</si>
  <si>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</si>
  <si>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</si>
  <si>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</si>
  <si>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</si>
  <si>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</si>
  <si>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</si>
  <si>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</si>
  <si>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</si>
  <si>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</si>
  <si>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</si>
  <si>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</si>
  <si>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</si>
  <si>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</si>
  <si>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</si>
  <si>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</si>
  <si>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</si>
  <si>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</si>
  <si>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</si>
  <si>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</si>
  <si>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</si>
  <si>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</si>
  <si>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</si>
  <si>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</si>
  <si>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</si>
  <si>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</si>
  <si>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</si>
  <si>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</si>
  <si>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</si>
  <si>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</si>
  <si>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</si>
  <si>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</si>
  <si>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</si>
  <si>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</si>
  <si>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</si>
  <si>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</si>
  <si>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</si>
  <si>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</si>
  <si>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</si>
  <si>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</si>
  <si>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</si>
  <si>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</si>
  <si>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</si>
  <si>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</si>
  <si>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</si>
  <si>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</si>
  <si>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</si>
  <si>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</si>
  <si>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</si>
  <si>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</si>
  <si>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</si>
  <si>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</si>
  <si>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</si>
  <si>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</si>
  <si>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</si>
  <si>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</si>
  <si>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</si>
  <si>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</si>
  <si>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</si>
  <si>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</si>
  <si>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</si>
  <si>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</si>
  <si>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</si>
  <si>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</si>
  <si>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</si>
  <si>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</si>
  <si>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</si>
  <si>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</si>
  <si>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</si>
  <si>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</si>
  <si>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</si>
  <si>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</si>
  <si>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</si>
  <si>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</si>
  <si>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</si>
  <si>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</si>
  <si>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</si>
  <si>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</si>
  <si>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</si>
  <si>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</si>
  <si>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</si>
  <si>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</si>
  <si>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</si>
  <si>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</si>
  <si>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</si>
  <si>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</si>
  <si>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</si>
  <si>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</si>
  <si>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</si>
  <si>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</si>
  <si>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</si>
  <si>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</si>
  <si>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</si>
  <si>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</si>
  <si>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</si>
  <si>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</si>
  <si>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</si>
  <si>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</si>
  <si>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</si>
  <si>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</si>
  <si>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</si>
  <si>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</si>
  <si>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</si>
  <si>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</si>
  <si>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</si>
  <si>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</si>
  <si>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</si>
  <si>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</si>
  <si>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</si>
  <si>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</si>
  <si>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</si>
  <si>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</si>
  <si>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</si>
  <si>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</si>
  <si>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</si>
  <si>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</si>
  <si>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</si>
  <si>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</si>
  <si>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</si>
  <si>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</si>
  <si>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</si>
  <si>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</si>
  <si>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</si>
  <si>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</si>
  <si>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</si>
  <si>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</si>
  <si>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</si>
  <si>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</si>
  <si>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</si>
  <si>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</si>
  <si>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</si>
  <si>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</si>
  <si>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</si>
  <si>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</si>
  <si>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</si>
  <si>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</si>
  <si>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</si>
  <si>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</si>
  <si>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</si>
  <si>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</si>
  <si>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</si>
  <si>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</si>
  <si>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</si>
  <si>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</si>
  <si>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</si>
  <si>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</si>
  <si>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</si>
  <si>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</si>
  <si>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</si>
  <si>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</si>
  <si>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</si>
  <si>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</si>
  <si>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</si>
  <si>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</si>
  <si>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</si>
  <si>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</si>
  <si>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</si>
  <si>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</si>
  <si>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</si>
  <si>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</si>
  <si>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</si>
  <si>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</si>
  <si>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</si>
  <si>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</si>
  <si>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</si>
  <si>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</si>
  <si>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</si>
  <si>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</si>
  <si>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</si>
  <si>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</si>
  <si>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</si>
  <si>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</si>
  <si>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</si>
  <si>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</si>
  <si>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</si>
  <si>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</si>
  <si>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</si>
  <si>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</si>
  <si>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</si>
  <si>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</si>
  <si>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</si>
  <si>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</si>
  <si>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</si>
  <si>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</si>
  <si>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</si>
  <si>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</si>
  <si>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</si>
  <si>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</si>
  <si>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</si>
  <si>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</si>
  <si>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</si>
  <si>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</si>
  <si>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</si>
  <si>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</si>
  <si>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</si>
  <si>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</si>
  <si>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</si>
  <si>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</si>
  <si>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</si>
  <si>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</si>
  <si>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</si>
  <si>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</si>
  <si>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</si>
  <si>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</si>
  <si>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</si>
  <si>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</si>
  <si>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</si>
  <si>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</si>
  <si>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</si>
  <si>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</si>
  <si>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</si>
  <si>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</si>
  <si>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</si>
  <si>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</si>
  <si>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</si>
  <si>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</si>
  <si>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</si>
  <si>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</si>
  <si>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</si>
  <si>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</si>
  <si>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</si>
  <si>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</si>
  <si>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</si>
  <si>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</si>
  <si>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</si>
  <si>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</si>
  <si>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</si>
  <si>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</si>
  <si>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</si>
  <si>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</si>
  <si>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</si>
  <si>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</si>
  <si>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</si>
  <si>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</si>
  <si>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</si>
  <si>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</si>
  <si>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</si>
  <si>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</si>
  <si>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</si>
  <si>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</si>
  <si>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</si>
  <si>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</si>
  <si>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</si>
  <si>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</si>
  <si>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</si>
  <si>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</si>
  <si>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</si>
  <si>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</si>
  <si>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</si>
  <si>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</si>
  <si>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</si>
  <si>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</si>
  <si>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</si>
  <si>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</si>
  <si>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</si>
  <si>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</si>
  <si>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</si>
  <si>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</si>
  <si>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</si>
  <si>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</si>
  <si>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</si>
  <si>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</si>
  <si>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</si>
  <si>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</si>
  <si>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</si>
  <si>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</si>
  <si>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</si>
  <si>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</si>
  <si>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</si>
  <si>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</si>
  <si>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</si>
  <si>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</si>
  <si>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</si>
  <si>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</si>
  <si>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</si>
  <si>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</si>
  <si>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</si>
  <si>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</si>
  <si>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</si>
  <si>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</si>
  <si>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</si>
  <si>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</si>
  <si>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</si>
  <si>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</si>
  <si>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</si>
  <si>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</si>
  <si>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</si>
  <si>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</si>
  <si>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</si>
  <si>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</si>
  <si>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</si>
  <si>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</si>
  <si>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</si>
  <si>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</si>
  <si>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</si>
  <si>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</si>
  <si>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</si>
  <si>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</si>
  <si>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</si>
  <si>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</si>
  <si>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</si>
  <si>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</si>
  <si>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</si>
  <si>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</si>
  <si>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</si>
  <si>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</si>
  <si>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</si>
  <si>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</si>
  <si>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</si>
  <si>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</si>
  <si>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</si>
  <si>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</si>
  <si>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</si>
  <si>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</si>
  <si>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</si>
  <si>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</si>
  <si>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</si>
  <si>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</si>
  <si>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</si>
  <si>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</si>
  <si>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</si>
  <si>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</si>
  <si>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</si>
  <si>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</si>
  <si>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</si>
  <si>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</si>
  <si>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</si>
  <si>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</si>
  <si>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</si>
  <si>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</si>
  <si>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</si>
  <si>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</si>
  <si>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</si>
  <si>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</si>
  <si>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</si>
  <si>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</si>
  <si>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</si>
  <si>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</si>
  <si>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</si>
  <si>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</si>
  <si>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</si>
  <si>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</si>
  <si>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</si>
  <si>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</si>
  <si>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</si>
  <si>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</si>
  <si>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</si>
  <si>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</si>
  <si>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</si>
  <si>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</si>
  <si>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</si>
  <si>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</si>
  <si>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</si>
  <si>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</si>
  <si>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</si>
  <si>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</si>
  <si>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</si>
  <si>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</si>
  <si>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</si>
  <si>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</si>
  <si>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</si>
  <si>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</si>
  <si>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</si>
  <si>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</si>
  <si>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</si>
  <si>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</si>
  <si>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</si>
  <si>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</si>
  <si>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</si>
  <si>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</si>
  <si>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</si>
  <si>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</si>
  <si>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</si>
  <si>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</si>
  <si>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</si>
  <si>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</si>
  <si>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</si>
  <si>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</si>
  <si>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</si>
  <si>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</si>
  <si>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</si>
  <si>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</si>
  <si>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</si>
  <si>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</si>
  <si>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</si>
  <si>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</si>
  <si>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</si>
  <si>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</si>
  <si>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</si>
  <si>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</si>
  <si>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</si>
  <si>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</si>
  <si>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</si>
  <si>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</si>
  <si>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</si>
  <si>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</si>
  <si>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</si>
  <si>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</si>
  <si>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</si>
  <si>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</si>
  <si>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</si>
  <si>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</si>
  <si>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</si>
  <si>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</si>
  <si>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</si>
  <si>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</si>
  <si>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</si>
  <si>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</si>
  <si>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</si>
  <si>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</si>
  <si>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</si>
  <si>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</si>
  <si>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</si>
  <si>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</si>
  <si>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</si>
  <si>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</si>
  <si>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</si>
  <si>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</si>
  <si>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</si>
  <si>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</si>
  <si>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</si>
  <si>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</si>
  <si>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</si>
  <si>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</si>
  <si>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</si>
  <si>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</si>
  <si>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</si>
  <si>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</si>
  <si>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</si>
  <si>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</si>
  <si>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</si>
  <si>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</si>
  <si>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</si>
  <si>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</si>
  <si>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</si>
  <si>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</si>
  <si>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</si>
  <si>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</si>
  <si>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</si>
  <si>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</si>
  <si>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</si>
  <si>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</si>
  <si>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</si>
  <si>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</si>
  <si>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</si>
  <si>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</si>
  <si>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</si>
  <si>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</si>
  <si>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</si>
  <si>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</si>
  <si>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</si>
  <si>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</si>
  <si>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</si>
  <si>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</si>
  <si>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</si>
  <si>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</si>
  <si>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</si>
  <si>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</si>
  <si>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</si>
  <si>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</si>
  <si>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</si>
  <si>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</si>
  <si>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</si>
  <si>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</si>
  <si>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</si>
  <si>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</si>
  <si>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</si>
  <si>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</si>
  <si>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</si>
  <si>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</si>
  <si>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</si>
  <si>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</si>
  <si>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</si>
  <si>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</si>
  <si>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</si>
  <si>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</si>
  <si>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</si>
  <si>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</si>
  <si>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</si>
  <si>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</si>
  <si>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</si>
  <si>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</si>
  <si>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</si>
  <si>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</si>
  <si>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</si>
  <si>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</si>
  <si>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</si>
  <si>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</si>
  <si>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</si>
  <si>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</si>
  <si>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</si>
  <si>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</si>
  <si>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</si>
  <si>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</si>
  <si>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</si>
  <si>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</si>
  <si>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</si>
  <si>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</si>
  <si>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</si>
  <si>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</si>
  <si>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</si>
  <si>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</si>
  <si>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</si>
  <si>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</si>
  <si>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</si>
  <si>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</si>
  <si>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</si>
  <si>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</si>
  <si>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</si>
  <si>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</si>
  <si>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</si>
  <si>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</si>
  <si>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</si>
  <si>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</si>
  <si>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</si>
  <si>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</si>
  <si>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</si>
  <si>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</si>
  <si>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</si>
  <si>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</si>
  <si>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</si>
  <si>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</si>
  <si>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</si>
  <si>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</si>
  <si>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</si>
  <si>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</si>
  <si>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</si>
  <si>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</si>
  <si>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</si>
  <si>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</si>
  <si>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</si>
  <si>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</si>
  <si>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</si>
  <si>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</si>
  <si>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</si>
  <si>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</si>
  <si>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</si>
  <si>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</si>
  <si>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</si>
  <si>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</si>
  <si>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</si>
  <si>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</si>
  <si>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</si>
  <si>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</si>
  <si>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</si>
  <si>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</si>
  <si>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</si>
  <si>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</si>
  <si>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</si>
  <si>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</si>
  <si>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</si>
  <si>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</si>
  <si>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</si>
  <si>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</si>
  <si>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</si>
  <si>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</si>
  <si>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</si>
  <si>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</si>
  <si>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</si>
  <si>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</si>
  <si>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</si>
  <si>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</si>
  <si>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</si>
  <si>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</si>
  <si>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</si>
  <si>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</si>
  <si>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</si>
  <si>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</si>
  <si>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</si>
  <si>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</si>
  <si>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</si>
  <si>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</si>
  <si>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</si>
  <si>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</si>
  <si>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</si>
  <si>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</si>
  <si>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</si>
  <si>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</si>
  <si>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</si>
  <si>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</si>
  <si>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</si>
  <si>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</si>
  <si>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</si>
  <si>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</si>
  <si>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</si>
  <si>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</si>
  <si>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</si>
  <si>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</si>
  <si>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</si>
  <si>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</si>
  <si>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</si>
  <si>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</si>
  <si>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</si>
  <si>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</si>
  <si>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</si>
  <si>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</si>
  <si>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</si>
  <si>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</si>
  <si>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</si>
  <si>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</si>
  <si>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</si>
  <si>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</si>
  <si>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</si>
  <si>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</si>
  <si>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</si>
  <si>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</si>
  <si>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</si>
  <si>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</si>
  <si>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</si>
  <si>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</si>
  <si>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</si>
  <si>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</si>
  <si>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</si>
  <si>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</si>
  <si>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</si>
  <si>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</si>
  <si>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</si>
  <si>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</si>
  <si>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</si>
  <si>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</si>
  <si>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</si>
  <si>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</si>
  <si>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</si>
  <si>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</si>
  <si>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</si>
  <si>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</si>
  <si>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</si>
  <si>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</si>
  <si>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</si>
  <si>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</si>
  <si>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</si>
  <si>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</si>
  <si>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</si>
  <si>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</si>
  <si>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</si>
  <si>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</si>
  <si>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</si>
  <si>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</si>
  <si>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</si>
  <si>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</si>
  <si>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</si>
  <si>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</si>
  <si>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</si>
  <si>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</si>
  <si>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</si>
  <si>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</si>
  <si>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</si>
  <si>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</si>
  <si>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</si>
  <si>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</si>
  <si>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</si>
  <si>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</si>
  <si>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</si>
  <si>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</si>
  <si>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</si>
  <si>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</si>
  <si>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</si>
  <si>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</si>
  <si>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</si>
  <si>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</si>
  <si>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</si>
  <si>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</si>
  <si>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</si>
  <si>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</si>
  <si>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</si>
  <si>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</si>
  <si>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</si>
  <si>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</si>
  <si>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</si>
  <si>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</si>
  <si>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</si>
  <si>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</si>
  <si>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</si>
  <si>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</si>
  <si>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</si>
  <si>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</si>
  <si>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</si>
  <si>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</si>
  <si>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</si>
  <si>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</si>
  <si>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</si>
  <si>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</si>
  <si>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</si>
  <si>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</si>
  <si>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</si>
  <si>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</si>
  <si>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</si>
  <si>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</si>
  <si>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</si>
  <si>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</si>
  <si>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</si>
  <si>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</si>
  <si>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</si>
  <si>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</si>
  <si>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</si>
  <si>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</si>
  <si>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</si>
  <si>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</si>
  <si>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</si>
  <si>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</si>
  <si>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</si>
  <si>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</si>
  <si>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</si>
  <si>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</si>
  <si>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</si>
  <si>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</si>
  <si>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</si>
  <si>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</si>
  <si>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</si>
  <si>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</si>
  <si>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</si>
  <si>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</si>
  <si>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</si>
  <si>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</si>
  <si>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</si>
  <si>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</si>
  <si>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</si>
  <si>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</si>
  <si>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</si>
  <si>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</si>
  <si>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</si>
  <si>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</si>
  <si>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</si>
  <si>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</si>
  <si>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</si>
  <si>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</si>
  <si>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</si>
  <si>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</si>
  <si>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</si>
  <si>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</si>
  <si>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</si>
  <si>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</si>
  <si>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</si>
  <si>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</si>
  <si>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</si>
  <si>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</si>
  <si>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</si>
  <si>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</si>
  <si>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</si>
  <si>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</si>
  <si>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</si>
  <si>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</si>
  <si>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</si>
  <si>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</si>
  <si>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</si>
  <si>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</si>
  <si>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</si>
  <si>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</si>
  <si>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</si>
  <si>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</si>
  <si>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</si>
  <si>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</si>
  <si>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</si>
  <si>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</si>
  <si>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</si>
  <si>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</si>
  <si>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</si>
  <si>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</si>
  <si>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</si>
  <si>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</si>
  <si>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</si>
  <si>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</si>
  <si>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</si>
  <si>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</si>
  <si>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</si>
  <si>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</si>
  <si>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</si>
  <si>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</si>
  <si>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</si>
  <si>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</si>
  <si>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</si>
  <si>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</si>
  <si>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</si>
  <si>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</si>
  <si>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</si>
  <si>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</si>
  <si>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</si>
  <si>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</si>
  <si>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</si>
  <si>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</si>
  <si>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</si>
  <si>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</si>
  <si>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</si>
  <si>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</si>
  <si>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</si>
  <si>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</si>
  <si>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</si>
  <si>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</si>
  <si>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</si>
  <si>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</si>
  <si>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</si>
  <si>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</si>
  <si>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</si>
  <si>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</si>
  <si>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</si>
  <si>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</si>
  <si>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</si>
  <si>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</si>
  <si>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</si>
  <si>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</si>
  <si>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</si>
  <si>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</si>
  <si>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</si>
  <si>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</si>
  <si>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</si>
  <si>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</si>
  <si>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</si>
  <si>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</si>
  <si>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</si>
  <si>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</si>
  <si>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</si>
  <si>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</si>
  <si>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</si>
  <si>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</si>
  <si>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</si>
  <si>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</si>
  <si>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</si>
  <si>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</si>
  <si>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</si>
  <si>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</si>
  <si>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</si>
  <si>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</si>
  <si>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</si>
  <si>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</si>
  <si>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</si>
  <si>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</si>
  <si>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</si>
  <si>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</si>
  <si>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</si>
  <si>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</si>
  <si>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</si>
  <si>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</si>
  <si>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</si>
  <si>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</si>
  <si>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</si>
  <si>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</si>
  <si>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</si>
  <si>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</si>
  <si>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</si>
  <si>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</si>
  <si>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</si>
  <si>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</si>
  <si>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</si>
  <si>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</si>
  <si>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</si>
  <si>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</si>
  <si>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</si>
  <si>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</si>
  <si>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</si>
  <si>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</si>
  <si>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</si>
  <si>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</si>
  <si>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</si>
  <si>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</si>
  <si>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</si>
  <si>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</si>
  <si>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</si>
  <si>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</si>
  <si>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</si>
  <si>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</si>
  <si>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</si>
  <si>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</si>
  <si>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</si>
  <si>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</si>
  <si>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</si>
  <si>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</si>
  <si>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</si>
  <si>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</si>
  <si>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</si>
  <si>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</si>
  <si>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</si>
  <si>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</si>
  <si>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</si>
  <si>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</si>
  <si>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</si>
  <si>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</si>
  <si>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</si>
  <si>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</si>
  <si>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</si>
  <si>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</si>
  <si>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</si>
  <si>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</si>
  <si>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</si>
  <si>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</si>
  <si>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</si>
  <si>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</si>
  <si>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</si>
  <si>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</si>
  <si>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</si>
  <si>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</si>
  <si>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</si>
  <si>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</si>
  <si>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</si>
  <si>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</si>
  <si>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</si>
  <si>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</si>
  <si>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</si>
  <si>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</si>
  <si>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</si>
  <si>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</si>
  <si>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</si>
  <si>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</si>
  <si>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</si>
  <si>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</si>
  <si>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</si>
  <si>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</si>
  <si>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</si>
  <si>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</si>
  <si>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</si>
  <si>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</si>
  <si>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</si>
  <si>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</si>
  <si>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</si>
  <si>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</si>
  <si>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</si>
  <si>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</si>
  <si>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</si>
  <si>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</si>
  <si>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</si>
  <si>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</si>
  <si>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</si>
  <si>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</si>
  <si>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</si>
  <si>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</si>
  <si>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</si>
  <si>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</si>
  <si>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</si>
  <si>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</si>
  <si>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</si>
  <si>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</si>
  <si>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</si>
  <si>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</si>
  <si>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</si>
  <si>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</si>
  <si>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</si>
  <si>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</si>
  <si>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</si>
  <si>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</si>
  <si>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</si>
  <si>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</si>
  <si>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</si>
  <si>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</si>
  <si>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</si>
  <si>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</si>
  <si>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</si>
  <si>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</si>
  <si>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</si>
  <si>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</si>
  <si>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</si>
  <si>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</si>
  <si>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</si>
  <si>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</si>
  <si>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</si>
  <si>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</si>
  <si>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</si>
  <si>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</si>
  <si>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</si>
  <si>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</si>
  <si>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</si>
  <si>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</si>
  <si>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</si>
  <si>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</si>
  <si>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</si>
  <si>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</si>
  <si>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</si>
  <si>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</si>
  <si>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</si>
  <si>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</si>
  <si>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</si>
  <si>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</si>
  <si>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</si>
  <si>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</si>
  <si>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</si>
  <si>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</si>
  <si>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</si>
  <si>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</si>
  <si>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</si>
  <si>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</si>
  <si>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</si>
  <si>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</si>
  <si>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</si>
  <si>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</si>
  <si>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</si>
  <si>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</si>
  <si>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</si>
  <si>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</si>
  <si>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</si>
  <si>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</si>
  <si>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</si>
  <si>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</si>
  <si>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</si>
  <si>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</si>
  <si>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</si>
  <si>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</si>
  <si>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</si>
  <si>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</si>
  <si>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</si>
  <si>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</si>
  <si>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</si>
  <si>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</si>
  <si>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</si>
  <si>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</si>
  <si>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</si>
  <si>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</si>
  <si>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</si>
  <si>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</si>
  <si>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</si>
  <si>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</si>
  <si>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</si>
  <si>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</si>
  <si>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</si>
  <si>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</si>
  <si>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</si>
  <si>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</si>
  <si>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</si>
  <si>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</si>
  <si>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</si>
  <si>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</si>
  <si>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</si>
  <si>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</si>
  <si>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</si>
  <si>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</si>
  <si>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</si>
  <si>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</si>
  <si>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</si>
  <si>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</si>
  <si>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</si>
  <si>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</si>
  <si>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</si>
  <si>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</si>
  <si>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</si>
  <si>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</si>
  <si>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</si>
  <si>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</si>
  <si>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</si>
  <si>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</si>
  <si>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</si>
  <si>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</si>
  <si>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</si>
  <si>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</si>
  <si>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</si>
  <si>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</si>
  <si>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</si>
  <si>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</si>
  <si>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</si>
  <si>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</si>
  <si>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</si>
  <si>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</si>
  <si>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</si>
  <si>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</si>
  <si>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</si>
  <si>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</si>
  <si>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</si>
  <si>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</si>
  <si>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</si>
  <si>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</si>
  <si>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</si>
  <si>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</si>
  <si>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</si>
  <si>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</si>
  <si>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</si>
  <si>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</si>
  <si>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</si>
  <si>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</si>
  <si>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</si>
  <si>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</si>
  <si>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</si>
  <si>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</si>
  <si>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</si>
  <si>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</si>
  <si>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</si>
  <si>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</si>
  <si>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</si>
  <si>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</si>
  <si>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</si>
  <si>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</si>
  <si>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</si>
  <si>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</si>
  <si>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</si>
  <si>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</si>
  <si>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</si>
  <si>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</si>
  <si>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</si>
  <si>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</si>
  <si>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</si>
  <si>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</si>
  <si>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</si>
  <si>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</si>
  <si>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</si>
  <si>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</si>
  <si>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</si>
  <si>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</si>
  <si>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</si>
  <si>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</si>
  <si>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</si>
  <si>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</si>
  <si>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</si>
  <si>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</si>
  <si>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</si>
  <si>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</si>
  <si>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</si>
  <si>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</si>
  <si>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</si>
  <si>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</si>
  <si>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</si>
  <si>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</si>
  <si>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</si>
  <si>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</si>
  <si>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</si>
  <si>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</si>
  <si>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</si>
  <si>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</si>
  <si>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</si>
  <si>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</si>
  <si>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</si>
  <si>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</si>
  <si>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</si>
  <si>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</si>
  <si>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</si>
  <si>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</si>
  <si>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</si>
  <si>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</si>
  <si>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</si>
  <si>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</si>
  <si>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</si>
  <si>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</si>
  <si>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</si>
  <si>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</si>
  <si>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</si>
  <si>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</si>
  <si>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</si>
  <si>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</si>
  <si>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</si>
  <si>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</si>
  <si>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</si>
  <si>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</si>
  <si>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</si>
  <si>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</si>
  <si>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</si>
  <si>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</si>
  <si>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</si>
  <si>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</si>
  <si>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</si>
  <si>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</si>
  <si>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</si>
  <si>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</si>
  <si>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</si>
  <si>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</si>
  <si>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</si>
  <si>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</si>
  <si>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</si>
  <si>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</si>
  <si>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</si>
  <si>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</si>
  <si>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</si>
  <si>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</si>
  <si>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</si>
  <si>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</si>
  <si>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</si>
  <si>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</si>
  <si>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</si>
  <si>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</si>
  <si>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</si>
  <si>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</si>
  <si>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</si>
  <si>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</si>
  <si>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</si>
  <si>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</si>
  <si>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</si>
  <si>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</si>
  <si>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</si>
  <si>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</si>
  <si>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</si>
  <si>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</si>
  <si>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</si>
  <si>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</si>
  <si>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</si>
  <si>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</si>
  <si>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</si>
  <si>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</si>
  <si>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</si>
  <si>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</si>
  <si>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</si>
  <si>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</si>
  <si>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</si>
  <si>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</si>
  <si>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</si>
  <si>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</si>
  <si>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</si>
  <si>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</si>
  <si>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</si>
  <si>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</si>
  <si>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</si>
  <si>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</si>
  <si>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</si>
  <si>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</si>
  <si>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</si>
  <si>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</si>
  <si>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</si>
  <si>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</si>
  <si>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</si>
  <si>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</si>
  <si>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</si>
  <si>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</si>
  <si>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</si>
  <si>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</si>
  <si>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</si>
  <si>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</si>
  <si>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</si>
  <si>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</si>
  <si>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</si>
  <si>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</si>
  <si>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</si>
  <si>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</si>
  <si>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</si>
  <si>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</si>
  <si>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</si>
  <si>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</si>
  <si>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</si>
  <si>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</si>
  <si>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</si>
  <si>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</si>
  <si>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</si>
  <si>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</si>
  <si>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</si>
  <si>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</si>
  <si>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</si>
  <si>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</si>
  <si>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</si>
  <si>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</si>
  <si>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</si>
  <si>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</si>
  <si>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</si>
  <si>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</si>
  <si>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</si>
  <si>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</si>
  <si>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</si>
  <si>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</si>
  <si>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</si>
  <si>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</si>
  <si>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</si>
  <si>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</si>
  <si>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</si>
  <si>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</si>
  <si>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</si>
  <si>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</si>
  <si>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</si>
  <si>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</si>
  <si>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</si>
  <si>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</si>
  <si>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</si>
  <si>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</si>
  <si>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</si>
  <si>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</si>
  <si>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</si>
  <si>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</si>
  <si>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</si>
  <si>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</si>
  <si>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</si>
  <si>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</si>
  <si>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</si>
  <si>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</si>
  <si>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</si>
  <si>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</si>
  <si>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</si>
  <si>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</si>
  <si>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</si>
  <si>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</si>
  <si>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</si>
  <si>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</si>
  <si>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</si>
  <si>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</si>
  <si>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</si>
  <si>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</si>
  <si>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</si>
  <si>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</si>
  <si>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</si>
  <si>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</si>
  <si>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</si>
  <si>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</si>
  <si>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</si>
  <si>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</si>
  <si>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</si>
  <si>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</si>
  <si>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</si>
  <si>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</si>
  <si>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</si>
  <si>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</si>
  <si>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</si>
  <si>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</si>
  <si>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</si>
  <si>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</si>
  <si>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</si>
  <si>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</si>
  <si>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</si>
  <si>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</si>
  <si>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</si>
  <si>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</si>
  <si>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</si>
  <si>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</si>
  <si>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</si>
  <si>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</si>
  <si>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</si>
  <si>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</si>
  <si>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</si>
  <si>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</si>
  <si>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</si>
  <si>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</si>
  <si>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</si>
  <si>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</si>
  <si>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</si>
  <si>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</si>
  <si>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</si>
  <si>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</si>
  <si>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</si>
  <si>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</si>
  <si>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</si>
  <si>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</si>
  <si>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</si>
  <si>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</si>
  <si>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</si>
  <si>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</si>
  <si>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</si>
  <si>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</si>
  <si>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</si>
  <si>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</si>
  <si>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</si>
  <si>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</si>
  <si>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</si>
  <si>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</si>
  <si>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</si>
  <si>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</si>
  <si>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</si>
  <si>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</si>
  <si>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</si>
  <si>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</si>
  <si>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</si>
  <si>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</si>
  <si>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</si>
  <si>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</si>
  <si>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</si>
  <si>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</si>
  <si>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</si>
  <si>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</si>
  <si>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</si>
  <si>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</si>
  <si>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</si>
  <si>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</si>
  <si>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</si>
  <si>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</si>
  <si>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</si>
  <si>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</si>
  <si>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</si>
  <si>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</si>
  <si>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</si>
  <si>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</si>
  <si>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</si>
  <si>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</si>
  <si>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</si>
  <si>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</si>
  <si>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</si>
  <si>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</si>
  <si>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</si>
  <si>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</si>
  <si>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</si>
  <si>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</si>
  <si>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</si>
  <si>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</si>
  <si>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</si>
  <si>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</si>
  <si>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</si>
  <si>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</si>
  <si>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</si>
  <si>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</si>
  <si>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</si>
  <si>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</si>
  <si>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</si>
  <si>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</si>
  <si>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</si>
  <si>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</si>
  <si>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</si>
  <si>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</si>
  <si>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</si>
  <si>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</si>
  <si>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</si>
  <si>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</si>
  <si>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</si>
  <si>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</si>
  <si>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</si>
  <si>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</si>
  <si>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</si>
  <si>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</si>
  <si>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</si>
  <si>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</si>
  <si>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</si>
  <si>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</si>
  <si>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</si>
  <si>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</si>
  <si>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</si>
  <si>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</si>
  <si>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</si>
  <si>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</si>
  <si>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</si>
  <si>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</si>
  <si>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</si>
  <si>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</si>
  <si>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</si>
  <si>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</si>
  <si>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</si>
  <si>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</si>
  <si>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</si>
  <si>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</si>
  <si>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</si>
  <si>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</si>
  <si>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</si>
  <si>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</si>
  <si>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</si>
  <si>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</si>
  <si>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</si>
  <si>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</si>
  <si>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</si>
  <si>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</si>
  <si>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</si>
  <si>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</si>
  <si>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</si>
  <si>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</si>
  <si>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</si>
  <si>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</si>
  <si>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</si>
  <si>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</si>
  <si>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</si>
  <si>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</si>
  <si>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</si>
  <si>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</si>
  <si>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</si>
  <si>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</si>
  <si>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</si>
  <si>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</si>
  <si>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</si>
  <si>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</si>
  <si>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</si>
  <si>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</si>
  <si>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</si>
  <si>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</si>
  <si>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</si>
  <si>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</si>
  <si>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</si>
  <si>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</si>
  <si>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</si>
  <si>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</si>
  <si>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</si>
  <si>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</si>
  <si>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</si>
  <si>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</si>
  <si>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</si>
  <si>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</si>
  <si>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</si>
  <si>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</si>
  <si>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</si>
  <si>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</si>
  <si>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</si>
  <si>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</si>
  <si>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</si>
  <si>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</si>
  <si>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</si>
  <si>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</si>
  <si>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</si>
  <si>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</si>
  <si>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</si>
  <si>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</si>
  <si>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</si>
  <si>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</si>
  <si>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</si>
  <si>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</si>
  <si>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</si>
  <si>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</si>
  <si>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</si>
  <si>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</si>
  <si>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</si>
  <si>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</si>
  <si>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</si>
  <si>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</si>
  <si>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</si>
  <si>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</si>
  <si>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</si>
  <si>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</si>
  <si>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</si>
  <si>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</si>
  <si>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</si>
  <si>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</si>
  <si>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</si>
  <si>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</si>
  <si>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</si>
  <si>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</si>
  <si>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</si>
  <si>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</si>
  <si>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</si>
  <si>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</si>
  <si>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</si>
  <si>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</si>
  <si>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</si>
  <si>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</si>
  <si>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</si>
  <si>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</si>
  <si>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</si>
  <si>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</si>
  <si>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</si>
  <si>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</si>
  <si>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</si>
  <si>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</si>
  <si>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</si>
  <si>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</si>
  <si>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</si>
  <si>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</si>
  <si>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</si>
  <si>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</si>
  <si>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</si>
  <si>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</si>
  <si>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</si>
  <si>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</si>
  <si>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</si>
  <si>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</si>
  <si>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</si>
  <si>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</si>
  <si>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</si>
  <si>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</si>
  <si>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</si>
  <si>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</si>
  <si>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</si>
  <si>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</si>
  <si>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</si>
  <si>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</si>
  <si>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</si>
  <si>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</si>
  <si>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</si>
  <si>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</si>
  <si>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</si>
  <si>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</si>
  <si>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</si>
  <si>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</si>
  <si>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</si>
  <si>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</si>
  <si>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</si>
  <si>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</si>
  <si>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</si>
  <si>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</si>
  <si>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</si>
  <si>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</si>
  <si>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</si>
  <si>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</si>
  <si>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</si>
  <si>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</si>
  <si>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</si>
  <si>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</si>
  <si>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</si>
  <si>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</si>
  <si>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</si>
  <si>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</si>
  <si>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</si>
  <si>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</si>
  <si>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</si>
  <si>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</si>
  <si>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</si>
  <si>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</si>
  <si>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</si>
  <si>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</si>
  <si>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</si>
  <si>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</si>
  <si>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</si>
  <si>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</si>
  <si>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</si>
  <si>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</si>
  <si>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</si>
  <si>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</si>
  <si>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</si>
  <si>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</si>
  <si>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</si>
  <si>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</si>
  <si>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</si>
  <si>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</si>
  <si>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</si>
  <si>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</si>
  <si>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</si>
  <si>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</si>
  <si>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</si>
  <si>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</si>
  <si>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</si>
  <si>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</si>
  <si>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</si>
  <si>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</si>
  <si>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</si>
  <si>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</si>
  <si>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</si>
  <si>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</si>
  <si>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</si>
  <si>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</si>
  <si>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</si>
  <si>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</si>
  <si>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</si>
  <si>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</si>
  <si>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</si>
  <si>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</si>
  <si>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</si>
  <si>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</si>
  <si>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</si>
  <si>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</si>
  <si>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</si>
  <si>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</si>
  <si>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</si>
  <si>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</si>
  <si>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</si>
  <si>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</si>
  <si>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</si>
  <si>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</si>
  <si>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</si>
  <si>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</si>
  <si>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</si>
  <si>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</si>
  <si>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</si>
  <si>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</si>
  <si>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</si>
  <si>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</si>
  <si>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</si>
  <si>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</si>
  <si>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</si>
  <si>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</si>
  <si>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</si>
  <si>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</si>
  <si>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</si>
  <si>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</si>
  <si>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</si>
  <si>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</si>
  <si>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</si>
  <si>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</si>
  <si>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</si>
  <si>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</si>
  <si>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</si>
  <si>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</si>
  <si>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</si>
  <si>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</si>
  <si>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</si>
  <si>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</si>
  <si>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</si>
  <si>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</si>
  <si>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</si>
  <si>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</si>
  <si>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</si>
  <si>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</si>
  <si>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</si>
  <si>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</si>
  <si>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</si>
  <si>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</si>
  <si>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</si>
  <si>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</si>
  <si>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</si>
  <si>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</si>
  <si>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</si>
  <si>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</si>
  <si>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</si>
  <si>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</si>
  <si>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</si>
  <si>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</si>
  <si>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</si>
  <si>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</si>
  <si>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</si>
  <si>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</si>
  <si>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</si>
  <si>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</si>
  <si>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</si>
  <si>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</si>
  <si>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</si>
  <si>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</si>
  <si>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</si>
  <si>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</si>
  <si>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</si>
  <si>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</si>
  <si>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</si>
  <si>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</si>
  <si>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</si>
  <si>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</si>
  <si>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</si>
  <si>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</si>
  <si>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</si>
  <si>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</si>
  <si>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</si>
  <si>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</si>
  <si>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</si>
  <si>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</si>
  <si>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</si>
  <si>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</si>
  <si>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</si>
  <si>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</si>
  <si>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</si>
  <si>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</si>
  <si>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</si>
  <si>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</si>
  <si>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</si>
  <si>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</si>
  <si>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</si>
  <si>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</si>
  <si>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</si>
  <si>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</si>
  <si>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</si>
  <si>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</si>
  <si>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</si>
  <si>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</si>
  <si>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</si>
  <si>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</si>
  <si>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</si>
  <si>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</si>
  <si>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</si>
  <si>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</si>
  <si>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</si>
  <si>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</si>
  <si>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</si>
  <si>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</si>
  <si>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</si>
  <si>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</si>
  <si>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</si>
  <si>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</si>
  <si>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</si>
  <si>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</si>
  <si>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</si>
  <si>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</si>
  <si>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</si>
  <si>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</si>
  <si>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</si>
  <si>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</si>
  <si>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</si>
  <si>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</si>
  <si>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</si>
  <si>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</si>
  <si>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</si>
  <si>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</si>
  <si>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</si>
  <si>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</si>
  <si>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</si>
  <si>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</si>
  <si>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</si>
  <si>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</si>
  <si>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</si>
  <si>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</si>
  <si>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</si>
  <si>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</si>
  <si>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</si>
  <si>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</si>
  <si>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</si>
  <si>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</si>
  <si>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</si>
  <si>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</si>
  <si>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</si>
  <si>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</si>
  <si>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</si>
  <si>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</si>
  <si>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</si>
  <si>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</si>
  <si>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</si>
  <si>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</si>
  <si>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</si>
  <si>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</si>
  <si>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</si>
  <si>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</si>
  <si>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</si>
  <si>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</si>
  <si>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</si>
  <si>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</si>
  <si>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</si>
  <si>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</si>
  <si>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</si>
  <si>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</si>
  <si>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</si>
  <si>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</si>
  <si>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</si>
  <si>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</si>
  <si>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</si>
  <si>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</si>
  <si>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</si>
  <si>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</si>
  <si>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</si>
  <si>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</si>
  <si>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</si>
  <si>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</si>
  <si>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</si>
  <si>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</si>
  <si>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</si>
  <si>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</si>
  <si>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</si>
  <si>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</si>
  <si>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</si>
  <si>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</si>
  <si>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</si>
  <si>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</si>
  <si>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</si>
  <si>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</si>
  <si>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</si>
  <si>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</si>
  <si>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</si>
  <si>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</si>
  <si>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</si>
  <si>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</si>
  <si>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</si>
  <si>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</si>
  <si>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</si>
  <si>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</si>
  <si>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</si>
  <si>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</si>
  <si>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</si>
  <si>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</si>
  <si>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</si>
  <si>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</si>
  <si>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</si>
  <si>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</si>
  <si>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</si>
  <si>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</si>
  <si>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</si>
  <si>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</si>
  <si>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</si>
  <si>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</si>
  <si>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</si>
  <si>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</si>
  <si>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</si>
  <si>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</si>
  <si>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</si>
  <si>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</si>
  <si>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</si>
  <si>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</si>
  <si>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</si>
  <si>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</si>
  <si>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</si>
  <si>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</si>
  <si>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</si>
  <si>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</si>
  <si>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</si>
  <si>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</si>
  <si>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</si>
  <si>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</si>
  <si>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</si>
  <si>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</si>
  <si>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</si>
  <si>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</si>
  <si>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</si>
  <si>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</si>
  <si>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</si>
  <si>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</si>
  <si>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</si>
  <si>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</si>
  <si>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</si>
  <si>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</si>
  <si>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</si>
  <si>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</si>
  <si>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</si>
  <si>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</si>
  <si>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</si>
  <si>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</si>
  <si>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</si>
  <si>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</si>
  <si>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</si>
  <si>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</si>
  <si>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</si>
  <si>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</si>
  <si>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</si>
  <si>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</si>
  <si>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</si>
  <si>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</si>
  <si>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</si>
  <si>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</si>
  <si>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</si>
  <si>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</si>
  <si>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</si>
  <si>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</si>
  <si>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</si>
  <si>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</si>
  <si>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</si>
  <si>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</si>
  <si>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</si>
  <si>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</si>
  <si>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</si>
  <si>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</si>
  <si>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</si>
  <si>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</si>
  <si>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</si>
  <si>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</si>
  <si>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</si>
  <si>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</si>
  <si>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</si>
  <si>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</si>
  <si>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</si>
  <si>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</si>
  <si>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</si>
  <si>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</si>
  <si>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</si>
  <si>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</si>
  <si>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</si>
  <si>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</si>
  <si>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</si>
  <si>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</si>
  <si>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</si>
  <si>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</si>
  <si>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</si>
  <si>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</si>
  <si>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</si>
  <si>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</si>
  <si>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</si>
  <si>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</si>
  <si>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</si>
  <si>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</si>
  <si>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</si>
  <si>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</si>
  <si>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</si>
  <si>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</si>
  <si>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</si>
  <si>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</si>
  <si>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</si>
  <si>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</si>
  <si>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</si>
  <si>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</si>
  <si>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</si>
  <si>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</si>
  <si>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</si>
  <si>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</si>
  <si>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</si>
  <si>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</si>
  <si>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</si>
  <si>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</si>
  <si>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</si>
  <si>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</si>
  <si>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</si>
  <si>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</si>
  <si>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</si>
  <si>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</si>
  <si>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</si>
  <si>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</si>
  <si>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</si>
  <si>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</si>
  <si>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</si>
  <si>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</si>
  <si>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</si>
  <si>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</si>
  <si>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</si>
  <si>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</si>
  <si>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</si>
  <si>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</si>
  <si>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</si>
  <si>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</si>
  <si>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</si>
  <si>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</si>
  <si>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</si>
  <si>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</si>
  <si>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</si>
  <si>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</si>
  <si>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</si>
  <si>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</si>
  <si>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</si>
  <si>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</si>
  <si>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</si>
  <si>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</si>
  <si>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</si>
  <si>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</si>
  <si>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</si>
  <si>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</si>
  <si>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</si>
  <si>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</si>
  <si>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</si>
  <si>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</si>
  <si>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</si>
  <si>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</si>
  <si>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</si>
  <si>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</si>
  <si>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</si>
  <si>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</si>
  <si>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</si>
  <si>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</si>
  <si>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</si>
  <si>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</si>
  <si>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</si>
  <si>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</si>
  <si>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</si>
  <si>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</si>
  <si>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</si>
  <si>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</si>
  <si>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</si>
  <si>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</si>
  <si>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</si>
  <si>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</si>
  <si>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</si>
  <si>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</si>
  <si>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</si>
  <si>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</si>
  <si>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</si>
  <si>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</si>
  <si>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</si>
  <si>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</si>
  <si>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</si>
  <si>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</si>
  <si>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</si>
  <si>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</si>
  <si>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</si>
  <si>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</si>
  <si>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</si>
  <si>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</si>
  <si>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</si>
  <si>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</si>
  <si>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</si>
  <si>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</si>
  <si>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</si>
  <si>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</si>
  <si>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</si>
  <si>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</si>
  <si>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</si>
  <si>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</si>
  <si>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</si>
  <si>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</si>
  <si>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</si>
  <si>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</si>
  <si>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</si>
  <si>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</si>
  <si>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</si>
  <si>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</si>
  <si>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</si>
  <si>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</si>
  <si>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</si>
  <si>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</si>
  <si>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</si>
  <si>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</si>
  <si>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</si>
  <si>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</si>
  <si>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</si>
  <si>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</si>
  <si>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</si>
  <si>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</si>
  <si>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</si>
  <si>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</si>
  <si>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</si>
  <si>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</si>
  <si>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</si>
  <si>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</si>
  <si>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</si>
  <si>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</si>
  <si>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</si>
  <si>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</si>
  <si>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</si>
  <si>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</si>
  <si>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</si>
  <si>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</si>
  <si>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</si>
  <si>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</si>
  <si>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</si>
  <si>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</si>
  <si>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</si>
  <si>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</si>
  <si>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</si>
  <si>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</si>
  <si>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</si>
  <si>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</si>
  <si>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</si>
  <si>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</si>
  <si>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</si>
  <si>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</si>
  <si>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</si>
  <si>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</si>
  <si>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</si>
  <si>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</si>
  <si>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</si>
  <si>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</si>
  <si>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</si>
  <si>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</si>
  <si>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</si>
  <si>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</si>
  <si>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</si>
  <si>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</si>
  <si>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</si>
  <si>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</si>
  <si>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</si>
  <si>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</si>
  <si>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</si>
  <si>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</si>
  <si>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</si>
  <si>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</si>
  <si>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</si>
  <si>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</si>
  <si>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</si>
  <si>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</si>
  <si>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</si>
  <si>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</si>
  <si>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</si>
  <si>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</si>
  <si>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</si>
  <si>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</si>
  <si>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</si>
  <si>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</si>
  <si>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</si>
  <si>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</si>
  <si>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</si>
  <si>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</si>
  <si>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</si>
  <si>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</si>
  <si>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</si>
  <si>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</si>
  <si>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</si>
  <si>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</si>
  <si>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</si>
  <si>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</si>
  <si>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</si>
  <si>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</si>
  <si>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</si>
  <si>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</si>
  <si>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</si>
  <si>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</si>
  <si>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</si>
  <si>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</si>
  <si>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</si>
  <si>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</si>
  <si>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</si>
  <si>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</si>
  <si>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</si>
  <si>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</si>
  <si>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</si>
  <si>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</si>
  <si>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</si>
  <si>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</si>
  <si>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</si>
  <si>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</si>
  <si>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</si>
  <si>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</si>
  <si>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</si>
  <si>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</si>
  <si>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</si>
  <si>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</si>
  <si>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</si>
  <si>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</si>
  <si>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</si>
  <si>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</si>
  <si>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</si>
  <si>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</si>
  <si>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</si>
  <si>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</si>
  <si>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</si>
  <si>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</si>
  <si>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</si>
  <si>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</si>
  <si>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</si>
  <si>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</si>
  <si>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</si>
  <si>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</si>
  <si>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</si>
  <si>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</si>
  <si>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</si>
  <si>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</si>
  <si>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</si>
  <si>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</si>
  <si>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</si>
  <si>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</si>
  <si>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</si>
  <si>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</si>
  <si>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</si>
  <si>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</si>
  <si>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</si>
  <si>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</si>
  <si>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</si>
  <si>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</si>
  <si>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</si>
  <si>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</si>
  <si>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</si>
  <si>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</si>
  <si>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</si>
  <si>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</si>
  <si>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</si>
  <si>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</si>
  <si>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</si>
  <si>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</si>
  <si>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</si>
  <si>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</si>
  <si>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</si>
  <si>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</si>
  <si>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</si>
  <si>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</si>
  <si>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</si>
  <si>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</si>
  <si>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</si>
  <si>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</si>
  <si>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</si>
  <si>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</si>
  <si>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</si>
  <si>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</si>
  <si>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</si>
  <si>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</si>
  <si>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</si>
  <si>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</si>
  <si>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</si>
  <si>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</si>
  <si>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</si>
  <si>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</si>
  <si>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</si>
  <si>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</si>
  <si>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</si>
  <si>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</si>
  <si>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</si>
  <si>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</si>
  <si>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</si>
  <si>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</si>
  <si>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</si>
  <si>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</si>
  <si>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</si>
  <si>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</si>
  <si>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</si>
  <si>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</si>
  <si>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</si>
  <si>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</si>
  <si>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</si>
  <si>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</si>
  <si>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</si>
  <si>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</si>
  <si>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</si>
  <si>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</si>
  <si>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</si>
  <si>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</si>
  <si>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</si>
  <si>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</si>
  <si>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</si>
  <si>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</si>
  <si>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</si>
  <si>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</si>
  <si>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</si>
  <si>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</si>
  <si>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</si>
  <si>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</si>
  <si>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</si>
  <si>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</si>
  <si>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</si>
  <si>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</si>
  <si>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</si>
  <si>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</si>
  <si>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</si>
  <si>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</si>
  <si>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</si>
  <si>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</si>
  <si>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</si>
  <si>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</si>
  <si>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</si>
  <si>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</si>
  <si>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</si>
  <si>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</si>
  <si>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</si>
  <si>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</si>
  <si>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</si>
  <si>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</si>
  <si>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</si>
  <si>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</si>
  <si>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</si>
  <si>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</si>
  <si>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</si>
  <si>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</si>
  <si>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</si>
  <si>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</si>
  <si>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</si>
  <si>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</si>
  <si>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</si>
  <si>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</si>
  <si>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</si>
  <si>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</si>
  <si>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</si>
  <si>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</si>
  <si>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</si>
  <si>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</si>
  <si>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</si>
  <si>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</si>
  <si>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</si>
  <si>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</si>
  <si>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</si>
  <si>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</si>
  <si>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</si>
  <si>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</si>
  <si>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</si>
  <si>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</si>
  <si>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</si>
  <si>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</si>
  <si>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</si>
  <si>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</si>
  <si>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</si>
  <si>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</si>
  <si>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</si>
  <si>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</si>
  <si>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</si>
  <si>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</si>
  <si>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</si>
  <si>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</si>
  <si>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</si>
  <si>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</si>
  <si>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</si>
  <si>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</si>
  <si>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</si>
  <si>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</si>
  <si>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</si>
  <si>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</si>
  <si>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</si>
  <si>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</si>
  <si>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</si>
  <si>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</si>
  <si>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</si>
  <si>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</si>
  <si>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</si>
  <si>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</si>
  <si>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</si>
  <si>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</si>
  <si>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</si>
  <si>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</si>
  <si>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</si>
  <si>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</si>
  <si>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</si>
  <si>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</si>
  <si>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</si>
  <si>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</si>
  <si>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</si>
  <si>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</si>
  <si>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</si>
  <si>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</si>
  <si>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</si>
  <si>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</si>
  <si>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</si>
  <si>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</si>
  <si>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</si>
  <si>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</si>
  <si>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</si>
  <si>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</si>
  <si>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</si>
  <si>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</si>
  <si>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</si>
  <si>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</si>
  <si>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</si>
  <si>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</si>
  <si>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</si>
  <si>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</si>
  <si>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</si>
  <si>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</si>
  <si>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</si>
  <si>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</si>
  <si>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</si>
  <si>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</si>
  <si>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</si>
  <si>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</si>
  <si>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</si>
  <si>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</si>
  <si>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</si>
  <si>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</si>
  <si>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</si>
  <si>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</si>
  <si>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</si>
  <si>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</si>
  <si>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</si>
  <si>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</si>
  <si>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</si>
  <si>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</si>
  <si>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</si>
  <si>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</si>
  <si>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</si>
  <si>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</si>
  <si>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</si>
  <si>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</si>
  <si>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</si>
  <si>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</si>
  <si>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</si>
  <si>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</si>
  <si>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</si>
  <si>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</si>
  <si>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</si>
  <si>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</si>
  <si>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</si>
  <si>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</si>
  <si>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</si>
  <si>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</si>
  <si>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</si>
  <si>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</si>
  <si>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</si>
  <si>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</si>
  <si>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</si>
  <si>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</si>
  <si>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</si>
  <si>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</si>
  <si>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</si>
  <si>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</si>
  <si>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</si>
  <si>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</si>
  <si>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</si>
  <si>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</si>
  <si>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</si>
  <si>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</si>
  <si>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</si>
  <si>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</si>
  <si>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</si>
  <si>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</si>
  <si>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</si>
  <si>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</si>
  <si>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</si>
  <si>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</si>
  <si>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</si>
  <si>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</si>
  <si>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</si>
  <si>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</si>
  <si>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</si>
  <si>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</si>
  <si>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</si>
  <si>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</si>
  <si>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</si>
  <si>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</si>
  <si>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</si>
  <si>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</si>
  <si>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</si>
  <si>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</si>
  <si>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</si>
  <si>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</si>
  <si>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</si>
  <si>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</si>
  <si>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</si>
  <si>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</si>
  <si>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</si>
  <si>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</si>
  <si>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</si>
  <si>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</si>
  <si>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</si>
  <si>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</si>
  <si>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</si>
  <si>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</si>
  <si>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</si>
  <si>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</si>
  <si>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</si>
  <si>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</si>
  <si>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</si>
  <si>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</si>
  <si>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</si>
  <si>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</si>
  <si>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</si>
  <si>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</si>
  <si>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</si>
  <si>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</si>
  <si>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</si>
  <si>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</si>
  <si>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</si>
  <si>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</si>
  <si>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</si>
  <si>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</si>
  <si>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</si>
  <si>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</si>
  <si>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</si>
  <si>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</si>
  <si>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</si>
  <si>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</si>
  <si>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</si>
  <si>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</si>
  <si>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</si>
  <si>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</si>
  <si>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</si>
  <si>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</si>
  <si>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</si>
  <si>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</si>
  <si>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</si>
  <si>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</si>
  <si>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</si>
  <si>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</si>
  <si>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</si>
  <si>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</si>
  <si>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</si>
  <si>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</si>
  <si>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</si>
  <si>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</si>
  <si>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</si>
  <si>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</si>
  <si>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</si>
  <si>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</si>
  <si>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</si>
  <si>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</si>
  <si>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</si>
  <si>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</si>
  <si>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</si>
  <si>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</si>
  <si>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</si>
  <si>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</si>
  <si>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</si>
  <si>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</si>
  <si>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</si>
  <si>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</si>
  <si>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</si>
  <si>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</si>
  <si>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</si>
  <si>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</si>
  <si>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</si>
  <si>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</si>
  <si>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</si>
  <si>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</si>
  <si>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</si>
  <si>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</si>
  <si>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</si>
  <si>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</si>
  <si>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</si>
  <si>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</si>
  <si>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</si>
  <si>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</si>
  <si>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</si>
  <si>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</si>
  <si>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</si>
  <si>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</si>
  <si>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</si>
  <si>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</si>
  <si>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</si>
  <si>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</si>
  <si>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</si>
  <si>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</si>
  <si>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</si>
  <si>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</si>
  <si>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</si>
  <si>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</si>
  <si>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</si>
  <si>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</si>
  <si>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</si>
  <si>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</si>
  <si>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</si>
  <si>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</si>
  <si>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</si>
  <si>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</si>
  <si>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</si>
  <si>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</si>
  <si>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</si>
  <si>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</si>
  <si>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</si>
  <si>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</si>
  <si>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</si>
  <si>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</si>
  <si>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</si>
  <si>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</si>
  <si>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</si>
  <si>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</si>
  <si>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</si>
  <si>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</si>
  <si>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</si>
  <si>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</si>
  <si>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</si>
  <si>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</si>
  <si>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</si>
  <si>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</si>
  <si>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</si>
  <si>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</si>
  <si>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</si>
  <si>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</si>
  <si>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</si>
  <si>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</si>
  <si>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</si>
  <si>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</si>
  <si>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</si>
  <si>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</si>
  <si>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</si>
  <si>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</si>
  <si>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</si>
  <si>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</si>
  <si>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</si>
  <si>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</si>
  <si>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</si>
  <si>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</si>
  <si>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</si>
  <si>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</si>
  <si>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</si>
  <si>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</si>
  <si>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</si>
  <si>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</si>
  <si>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</si>
  <si>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</si>
  <si>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</si>
  <si>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</si>
  <si>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</si>
  <si>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</si>
  <si>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</si>
  <si>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</si>
  <si>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</si>
  <si>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</si>
  <si>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</si>
  <si>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</si>
  <si>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</si>
  <si>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</si>
  <si>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</si>
  <si>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</si>
  <si>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</si>
  <si>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</si>
  <si>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</si>
  <si>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</si>
  <si>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</si>
  <si>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</si>
  <si>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</si>
  <si>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</si>
  <si>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</si>
  <si>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</si>
  <si>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</si>
  <si>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</si>
  <si>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</si>
  <si>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</si>
  <si>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</si>
  <si>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</si>
  <si>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</si>
  <si>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</si>
  <si>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</si>
  <si>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</si>
  <si>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</si>
  <si>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</si>
  <si>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</si>
  <si>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</si>
  <si>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</si>
  <si>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</si>
  <si>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</si>
  <si>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</si>
  <si>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</si>
  <si>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</si>
  <si>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</si>
  <si>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</si>
  <si>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</si>
  <si>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</si>
  <si>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</si>
  <si>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</si>
  <si>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</si>
  <si>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</si>
  <si>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</si>
  <si>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</si>
  <si>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</si>
  <si>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</si>
  <si>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</si>
  <si>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</si>
  <si>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</si>
  <si>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</si>
  <si>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</si>
  <si>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</si>
  <si>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</si>
  <si>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</si>
  <si>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</si>
  <si>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</si>
  <si>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</si>
  <si>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</si>
  <si>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</si>
  <si>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</si>
  <si>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</si>
  <si>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</si>
  <si>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</si>
  <si>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</si>
  <si>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</si>
  <si>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</si>
  <si>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</si>
  <si>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</si>
  <si>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</si>
  <si>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</si>
  <si>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</si>
  <si>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</si>
  <si>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</si>
  <si>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</si>
  <si>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</si>
  <si>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</si>
  <si>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</si>
  <si>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</si>
  <si>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</si>
  <si>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</si>
  <si>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</si>
  <si>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</si>
  <si>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</si>
  <si>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</si>
  <si>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</si>
  <si>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</si>
  <si>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</si>
  <si>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</si>
  <si>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</si>
  <si>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</si>
  <si>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</si>
  <si>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</si>
  <si>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</si>
  <si>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</si>
  <si>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</si>
  <si>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</si>
  <si>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</si>
  <si>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</si>
  <si>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</si>
  <si>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</si>
  <si>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</si>
  <si>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</si>
  <si>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</si>
  <si>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</si>
  <si>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</si>
  <si>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</si>
  <si>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</si>
  <si>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</si>
  <si>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</si>
  <si>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</si>
  <si>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</si>
  <si>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</si>
  <si>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</si>
  <si>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</si>
  <si>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</si>
  <si>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</si>
  <si>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</si>
  <si>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</si>
  <si>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</si>
  <si>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</si>
  <si>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</si>
  <si>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</si>
  <si>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</si>
  <si>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</si>
  <si>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</si>
  <si>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</si>
  <si>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</si>
  <si>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</si>
  <si>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</si>
  <si>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</si>
  <si>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</si>
  <si>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</si>
  <si>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</si>
  <si>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</si>
  <si>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</si>
  <si>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</si>
  <si>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</si>
  <si>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</si>
  <si>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</si>
  <si>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</si>
  <si>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</si>
  <si>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</si>
  <si>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</si>
  <si>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</si>
  <si>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</si>
  <si>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</si>
  <si>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</si>
  <si>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</si>
  <si>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</si>
  <si>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</si>
  <si>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</si>
  <si>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</si>
  <si>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</si>
  <si>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</si>
  <si>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</si>
  <si>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</si>
  <si>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</si>
  <si>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</si>
  <si>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</si>
  <si>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</si>
  <si>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</si>
  <si>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</si>
  <si>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</si>
  <si>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</si>
  <si>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</si>
  <si>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</si>
  <si>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</si>
  <si>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</si>
  <si>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</si>
  <si>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</si>
  <si>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</si>
  <si>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</si>
  <si>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</si>
  <si>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</si>
  <si>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</si>
  <si>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</si>
  <si>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</si>
  <si>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</si>
  <si>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</si>
  <si>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</si>
  <si>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</si>
  <si>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</si>
  <si>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</si>
  <si>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</si>
  <si>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</si>
  <si>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</si>
  <si>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</si>
  <si>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</si>
  <si>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</si>
  <si>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</si>
  <si>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</si>
  <si>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</si>
  <si>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</si>
  <si>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</si>
  <si>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</si>
  <si>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</si>
  <si>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</si>
  <si>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</si>
  <si>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</si>
  <si>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</si>
  <si>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</si>
  <si>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</si>
  <si>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</si>
  <si>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</si>
  <si>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</si>
  <si>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</si>
  <si>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</si>
  <si>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</si>
  <si>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</si>
  <si>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</si>
  <si>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</si>
  <si>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</si>
  <si>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</si>
  <si>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</si>
  <si>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</si>
  <si>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</si>
  <si>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</si>
  <si>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</si>
  <si>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</si>
  <si>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</si>
  <si>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</si>
  <si>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</si>
  <si>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</si>
  <si>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</si>
  <si>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</si>
  <si>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</si>
  <si>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</si>
  <si>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</si>
  <si>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</si>
  <si>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</si>
  <si>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</si>
  <si>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</si>
  <si>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</si>
  <si>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</si>
  <si>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</si>
  <si>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</si>
  <si>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</si>
  <si>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</si>
  <si>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</si>
  <si>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</si>
  <si>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</si>
  <si>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</si>
  <si>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</si>
  <si>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</si>
  <si>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</si>
  <si>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</si>
  <si>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</si>
  <si>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</si>
  <si>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</si>
  <si>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</si>
  <si>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</si>
  <si>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</si>
  <si>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</si>
  <si>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</si>
  <si>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</si>
  <si>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</si>
  <si>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</si>
  <si>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</si>
  <si>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</si>
  <si>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</si>
  <si>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</si>
  <si>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</si>
  <si>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</si>
  <si>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</si>
  <si>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</si>
  <si>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</si>
  <si>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</si>
  <si>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</si>
  <si>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</si>
  <si>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</si>
  <si>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</si>
  <si>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</si>
  <si>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</si>
  <si>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</si>
  <si>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</si>
  <si>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</si>
  <si>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</si>
  <si>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</si>
  <si>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</si>
  <si>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</si>
  <si>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</si>
  <si>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</si>
  <si>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</si>
  <si>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</si>
  <si>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</si>
  <si>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</si>
  <si>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</si>
  <si>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</si>
  <si>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</si>
  <si>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</si>
  <si>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</si>
  <si>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</si>
  <si>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</si>
  <si>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</si>
  <si>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</si>
  <si>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</si>
  <si>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</si>
  <si>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</si>
  <si>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</si>
  <si>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</si>
  <si>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</si>
  <si>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</si>
  <si>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</si>
  <si>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</si>
  <si>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</si>
  <si>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</si>
  <si>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</si>
  <si>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</si>
  <si>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</si>
  <si>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</si>
  <si>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</si>
  <si>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</si>
  <si>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</si>
  <si>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</si>
  <si>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</si>
  <si>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</si>
  <si>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</si>
  <si>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</si>
  <si>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</si>
  <si>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</si>
  <si>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</si>
  <si>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</si>
  <si>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</si>
  <si>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</si>
  <si>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</si>
  <si>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</si>
  <si>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</si>
  <si>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</si>
  <si>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</si>
  <si>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</si>
  <si>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</si>
  <si>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</si>
  <si>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</si>
  <si>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</si>
  <si>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</si>
  <si>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</si>
  <si>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</si>
  <si>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</si>
  <si>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</si>
  <si>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</si>
  <si>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</si>
  <si>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</si>
  <si>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</si>
  <si>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</si>
  <si>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</si>
  <si>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</si>
  <si>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</si>
  <si>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</si>
  <si>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</si>
  <si>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</si>
  <si>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</si>
  <si>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</si>
  <si>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</si>
  <si>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</si>
  <si>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</si>
  <si>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</si>
  <si>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</si>
  <si>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</si>
  <si>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</si>
  <si>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</si>
  <si>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</si>
  <si>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</si>
  <si>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</si>
  <si>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</si>
  <si>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</si>
  <si>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</si>
  <si>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</si>
  <si>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</si>
  <si>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</si>
  <si>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</si>
  <si>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</si>
  <si>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</si>
  <si>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</si>
  <si>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</si>
  <si>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</si>
  <si>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</si>
  <si>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</si>
  <si>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</si>
  <si>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</si>
  <si>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</si>
  <si>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</si>
  <si>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</si>
  <si>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</si>
  <si>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</si>
  <si>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</si>
  <si>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</si>
  <si>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</si>
  <si>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</si>
  <si>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</si>
  <si>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</si>
  <si>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</si>
  <si>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</si>
  <si>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</si>
  <si>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</si>
  <si>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</si>
  <si>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</si>
  <si>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</si>
  <si>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</si>
  <si>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</si>
  <si>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</si>
  <si>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</si>
  <si>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</si>
  <si>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</si>
  <si>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</si>
  <si>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</si>
  <si>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</si>
  <si>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</si>
  <si>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</si>
  <si>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</si>
  <si>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</si>
  <si>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</si>
  <si>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</si>
  <si>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</si>
  <si>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</si>
  <si>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</si>
  <si>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</si>
  <si>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</si>
  <si>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</si>
  <si>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</si>
  <si>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</si>
  <si>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</si>
  <si>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</si>
  <si>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</si>
  <si>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</si>
  <si>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</si>
  <si>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</si>
  <si>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</si>
  <si>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</si>
  <si>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</si>
  <si>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</si>
  <si>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</si>
  <si>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</si>
  <si>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</si>
  <si>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</si>
  <si>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</si>
  <si>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</si>
  <si>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</si>
  <si>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</si>
  <si>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</si>
  <si>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</si>
  <si>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</si>
  <si>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</si>
  <si>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</si>
  <si>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</si>
  <si>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</si>
  <si>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</si>
  <si>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</si>
  <si>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</si>
  <si>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</si>
  <si>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</si>
  <si>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</si>
  <si>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</si>
  <si>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</si>
  <si>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</si>
  <si>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</si>
  <si>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</si>
  <si>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</si>
  <si>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</si>
  <si>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</si>
  <si>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</si>
  <si>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</si>
  <si>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</si>
  <si>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</si>
  <si>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</si>
  <si>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</si>
  <si>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</si>
  <si>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</si>
  <si>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</si>
  <si>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</si>
  <si>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</si>
  <si>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</si>
  <si>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</si>
  <si>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</si>
  <si>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</si>
  <si>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</si>
  <si>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</si>
  <si>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</si>
  <si>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</si>
  <si>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</si>
  <si>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</si>
  <si>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</si>
  <si>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</si>
  <si>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</si>
  <si>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</si>
  <si>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</si>
  <si>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</si>
  <si>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</si>
  <si>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</si>
  <si>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</si>
  <si>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</si>
  <si>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</si>
  <si>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</si>
  <si>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</si>
  <si>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</si>
  <si>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</si>
  <si>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</si>
  <si>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</si>
  <si>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</si>
  <si>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</si>
  <si>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</si>
  <si>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</si>
  <si>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</si>
  <si>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</si>
  <si>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</si>
  <si>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</si>
  <si>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</si>
  <si>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</si>
  <si>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</si>
  <si>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</si>
  <si>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</si>
  <si>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</si>
  <si>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</si>
  <si>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</si>
  <si>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</si>
  <si>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</si>
  <si>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</si>
  <si>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</si>
  <si>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</si>
  <si>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</si>
  <si>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</si>
  <si>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</si>
  <si>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</si>
  <si>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</si>
  <si>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</si>
  <si>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</si>
  <si>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</si>
  <si>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</si>
  <si>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</si>
  <si>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</si>
  <si>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</si>
  <si>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</si>
  <si>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</si>
  <si>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</si>
  <si>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</si>
  <si>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</si>
  <si>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</si>
  <si>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</si>
  <si>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</si>
  <si>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</si>
  <si>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</si>
  <si>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</si>
  <si>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</si>
  <si>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</si>
  <si>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</si>
  <si>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</si>
  <si>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</si>
  <si>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</si>
  <si>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</si>
  <si>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</si>
  <si>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</si>
  <si>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</si>
  <si>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</si>
  <si>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</si>
  <si>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</si>
  <si>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</si>
  <si>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</si>
  <si>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</si>
  <si>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</si>
  <si>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</si>
  <si>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</si>
  <si>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</si>
  <si>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</si>
  <si>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</si>
  <si>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</si>
  <si>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</si>
  <si>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</si>
  <si>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</si>
  <si>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</si>
  <si>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</si>
  <si>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</si>
  <si>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</si>
  <si>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</si>
  <si>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</si>
  <si>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</si>
  <si>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</si>
  <si>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</si>
  <si>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</si>
  <si>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</si>
  <si>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</si>
  <si>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</si>
  <si>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</si>
  <si>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</si>
  <si>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</si>
  <si>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</si>
  <si>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</si>
  <si>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</si>
  <si>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</si>
  <si>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</si>
  <si>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</si>
  <si>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</si>
  <si>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</si>
  <si>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</si>
  <si>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</si>
  <si>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</si>
  <si>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</si>
  <si>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</si>
  <si>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</si>
  <si>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</si>
  <si>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</si>
  <si>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</si>
  <si>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</si>
  <si>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</si>
  <si>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</si>
  <si>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</si>
  <si>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</si>
  <si>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</si>
  <si>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</si>
  <si>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</si>
  <si>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</si>
  <si>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</si>
  <si>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</si>
  <si>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</si>
  <si>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</si>
  <si>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</si>
  <si>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</si>
  <si>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</si>
  <si>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</si>
  <si>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</si>
  <si>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</si>
  <si>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</si>
  <si>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</si>
  <si>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</si>
  <si>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</si>
  <si>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</si>
  <si>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</si>
  <si>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</si>
  <si>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</si>
  <si>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</si>
  <si>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</si>
  <si>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</si>
  <si>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</si>
  <si>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</si>
  <si>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</si>
  <si>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</si>
  <si>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</si>
  <si>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</si>
  <si>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</si>
  <si>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</si>
  <si>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</si>
  <si>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</si>
  <si>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</si>
  <si>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</si>
  <si>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</si>
  <si>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</si>
  <si>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</si>
  <si>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</si>
  <si>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</si>
  <si>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</si>
  <si>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</si>
  <si>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</si>
  <si>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</si>
  <si>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</si>
  <si>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</si>
  <si>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</si>
  <si>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</si>
  <si>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</si>
  <si>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</si>
  <si>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</si>
  <si>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</si>
  <si>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</si>
  <si>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</si>
  <si>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</si>
  <si>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</si>
  <si>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</si>
  <si>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</si>
  <si>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</si>
  <si>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</si>
  <si>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</si>
  <si>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</si>
  <si>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</si>
  <si>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</si>
  <si>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</si>
  <si>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</si>
  <si>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</si>
  <si>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</si>
  <si>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</si>
  <si>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</si>
  <si>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</si>
  <si>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</si>
  <si>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</si>
  <si>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</si>
  <si>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</si>
  <si>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</si>
  <si>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</si>
  <si>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</si>
  <si>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</si>
  <si>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</si>
  <si>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</si>
  <si>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</si>
  <si>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</si>
  <si>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</si>
  <si>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</si>
  <si>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</si>
  <si>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</si>
  <si>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</si>
  <si>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</si>
  <si>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</si>
  <si>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</si>
  <si>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</si>
  <si>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</si>
  <si>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</si>
  <si>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</si>
  <si>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</si>
  <si>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</si>
  <si>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</si>
  <si>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</si>
  <si>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</si>
  <si>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</si>
  <si>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</si>
  <si>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</si>
  <si>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</si>
  <si>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</si>
  <si>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</si>
  <si>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</si>
  <si>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</si>
  <si>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</si>
  <si>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</si>
  <si>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</si>
  <si>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</si>
  <si>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</si>
  <si>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</si>
  <si>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</si>
  <si>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</si>
  <si>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</si>
  <si>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</si>
  <si>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</si>
  <si>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</si>
  <si>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</si>
  <si>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</si>
  <si>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</si>
  <si>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</si>
  <si>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</si>
  <si>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</si>
  <si>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</si>
  <si>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</si>
  <si>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</si>
  <si>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</si>
  <si>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</si>
  <si>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</si>
  <si>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</si>
  <si>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</si>
  <si>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</si>
  <si>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</si>
  <si>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</si>
  <si>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</si>
  <si>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</si>
  <si>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</si>
  <si>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</si>
  <si>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</si>
  <si>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</si>
  <si>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</si>
  <si>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</si>
  <si>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</si>
  <si>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</si>
  <si>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</si>
  <si>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</si>
  <si>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</si>
  <si>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</si>
  <si>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</si>
  <si>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</si>
  <si>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</si>
  <si>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</si>
  <si>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</si>
  <si>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</si>
  <si>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</si>
  <si>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</si>
  <si>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</si>
  <si>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</si>
  <si>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</si>
  <si>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</si>
  <si>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</si>
  <si>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</si>
  <si>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</si>
  <si>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</si>
  <si>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</si>
  <si>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</si>
  <si>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</si>
  <si>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</si>
  <si>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</si>
  <si>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</si>
  <si>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</si>
  <si>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</si>
  <si>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</si>
  <si>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</si>
  <si>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</si>
  <si>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</si>
  <si>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</si>
  <si>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</si>
  <si>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</si>
  <si>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</si>
  <si>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</si>
  <si>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</si>
  <si>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</si>
  <si>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</si>
  <si>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</si>
  <si>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</si>
  <si>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</si>
  <si>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</si>
  <si>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</si>
  <si>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</si>
  <si>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</si>
  <si>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</si>
  <si>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</si>
  <si>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</si>
  <si>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</si>
  <si>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</si>
  <si>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</si>
  <si>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</si>
  <si>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</si>
  <si>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</si>
  <si>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</si>
  <si>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</si>
  <si>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</si>
  <si>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</si>
  <si>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</si>
  <si>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</si>
  <si>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</si>
  <si>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</si>
  <si>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</si>
  <si>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</si>
  <si>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</si>
  <si>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</si>
  <si>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</si>
  <si>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</si>
  <si>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</si>
  <si>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</si>
  <si>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</si>
  <si>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</si>
  <si>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</si>
  <si>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</si>
  <si>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</si>
  <si>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</si>
  <si>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</si>
  <si>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</si>
  <si>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</si>
  <si>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</si>
  <si>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</si>
  <si>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</si>
  <si>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</si>
  <si>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</si>
  <si>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</si>
  <si>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</si>
  <si>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</si>
  <si>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</si>
  <si>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</si>
  <si>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</si>
  <si>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</si>
  <si>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</si>
  <si>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</si>
  <si>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</si>
  <si>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</si>
  <si>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</si>
  <si>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</si>
  <si>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</si>
  <si>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</si>
  <si>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</si>
  <si>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</si>
  <si>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</si>
  <si>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</si>
  <si>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</si>
  <si>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</si>
  <si>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</si>
  <si>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</si>
  <si>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</si>
  <si>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</si>
  <si>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</si>
  <si>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</si>
  <si>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</si>
  <si>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</si>
  <si>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</si>
  <si>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</si>
  <si>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</si>
  <si>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</si>
  <si>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</si>
  <si>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</si>
  <si>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</si>
  <si>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</si>
  <si>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</si>
  <si>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</si>
  <si>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</si>
  <si>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</si>
  <si>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</si>
  <si>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</si>
  <si>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</si>
  <si>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</si>
  <si>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</si>
  <si>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</si>
  <si>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</si>
  <si>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</si>
  <si>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</si>
  <si>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</si>
  <si>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</si>
  <si>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</si>
  <si>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</si>
  <si>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</si>
  <si>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</si>
  <si>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</si>
  <si>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</si>
  <si>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</si>
  <si>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</si>
  <si>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</si>
  <si>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</si>
  <si>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</si>
  <si>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</si>
  <si>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</si>
  <si>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</si>
  <si>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</si>
  <si>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</si>
  <si>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</si>
  <si>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</si>
  <si>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</si>
  <si>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</si>
  <si>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</si>
  <si>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</si>
  <si>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</si>
  <si>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</si>
  <si>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</si>
  <si>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</si>
  <si>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</si>
  <si>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</si>
  <si>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</si>
  <si>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</si>
  <si>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</si>
  <si>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</si>
  <si>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</si>
  <si>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</si>
  <si>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</si>
  <si>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</si>
  <si>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</si>
  <si>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</si>
  <si>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</si>
  <si>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</si>
  <si>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</si>
  <si>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</si>
  <si>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</si>
  <si>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</si>
  <si>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</si>
  <si>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</si>
  <si>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</si>
  <si>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</si>
  <si>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</si>
  <si>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</si>
  <si>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</si>
  <si>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</si>
  <si>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</si>
  <si>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</si>
  <si>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</si>
  <si>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</si>
  <si>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</si>
  <si>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</si>
  <si>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</si>
  <si>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</si>
  <si>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</si>
  <si>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</si>
  <si>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</si>
  <si>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</si>
  <si>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</si>
  <si>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</si>
  <si>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</si>
  <si>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</si>
  <si>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</si>
  <si>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</si>
  <si>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</si>
  <si>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</si>
  <si>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</si>
  <si>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</si>
  <si>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</si>
  <si>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</si>
  <si>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</si>
  <si>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</si>
  <si>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</si>
  <si>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</si>
  <si>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</si>
  <si>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</si>
  <si>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</si>
  <si>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</si>
  <si>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</si>
  <si>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</si>
  <si>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</si>
  <si>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</si>
  <si>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</si>
  <si>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</si>
  <si>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</si>
  <si>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</si>
  <si>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</si>
  <si>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</si>
  <si>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</si>
  <si>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</si>
  <si>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</si>
  <si>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</si>
  <si>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</si>
  <si>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</si>
  <si>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</si>
  <si>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</si>
  <si>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</si>
  <si>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</si>
  <si>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</si>
  <si>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</si>
  <si>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</si>
  <si>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</si>
  <si>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</si>
  <si>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</si>
  <si>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</si>
  <si>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</si>
  <si>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</si>
  <si>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</si>
  <si>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</si>
  <si>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</si>
  <si>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</si>
  <si>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</si>
  <si>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</si>
  <si>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</si>
  <si>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</si>
  <si>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</si>
  <si>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</si>
  <si>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</si>
  <si>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</si>
  <si>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</si>
  <si>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</si>
  <si>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</si>
  <si>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</si>
  <si>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</si>
  <si>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</si>
  <si>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</si>
  <si>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</si>
  <si>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</si>
  <si>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</si>
  <si>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</si>
  <si>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</si>
  <si>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</si>
  <si>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</si>
  <si>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</si>
  <si>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</si>
  <si>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</si>
  <si>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</si>
  <si>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</si>
  <si>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</si>
  <si>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</si>
  <si>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</si>
  <si>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</si>
  <si>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</si>
  <si>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</si>
  <si>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</si>
  <si>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</si>
  <si>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</si>
  <si>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</si>
  <si>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</si>
  <si>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</si>
  <si>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</si>
  <si>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</si>
  <si>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</si>
  <si>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</si>
  <si>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</si>
  <si>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</si>
  <si>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</si>
  <si>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</si>
  <si>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</si>
  <si>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</si>
  <si>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</si>
  <si>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</si>
  <si>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</si>
  <si>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</si>
  <si>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</si>
  <si>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</si>
  <si>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</si>
  <si>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</si>
  <si>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</si>
  <si>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</si>
  <si>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</si>
  <si>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</si>
  <si>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</si>
  <si>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</si>
  <si>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</si>
  <si>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</si>
  <si>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</si>
  <si>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</si>
  <si>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</si>
  <si>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</si>
  <si>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</si>
  <si>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</si>
  <si>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</si>
  <si>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</si>
  <si>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</si>
  <si>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</si>
  <si>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</si>
  <si>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</si>
  <si>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</si>
  <si>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</si>
  <si>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</si>
  <si>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</si>
  <si>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</si>
  <si>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</si>
  <si>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</si>
  <si>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</si>
  <si>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</si>
  <si>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</si>
  <si>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</si>
  <si>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</si>
  <si>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</si>
  <si>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</si>
  <si>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</si>
  <si>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</si>
  <si>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</si>
  <si>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</si>
  <si>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</si>
  <si>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</si>
  <si>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</si>
  <si>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</si>
  <si>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</si>
  <si>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</si>
  <si>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</si>
  <si>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</si>
  <si>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</si>
  <si>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</si>
  <si>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</si>
  <si>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</si>
  <si>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</si>
  <si>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</si>
  <si>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</si>
  <si>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</si>
  <si>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</si>
  <si>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</si>
  <si>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</si>
  <si>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</si>
  <si>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</si>
  <si>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</si>
  <si>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</si>
  <si>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</si>
  <si>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</si>
  <si>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</si>
  <si>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</si>
  <si>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</si>
  <si>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</si>
  <si>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</si>
  <si>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</si>
  <si>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</si>
  <si>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</si>
  <si>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</si>
  <si>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</si>
  <si>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</si>
  <si>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</si>
  <si>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</si>
  <si>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</si>
  <si>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</si>
  <si>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</si>
  <si>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</si>
  <si>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</si>
  <si>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</si>
  <si>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</si>
  <si>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</si>
  <si>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</si>
  <si>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</si>
  <si>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</si>
  <si>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</si>
  <si>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</si>
  <si>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</si>
  <si>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</si>
  <si>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</si>
  <si>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</si>
  <si>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</si>
  <si>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</si>
  <si>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</si>
  <si>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</si>
  <si>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</si>
  <si>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</si>
  <si>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</si>
  <si>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</si>
  <si>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</si>
  <si>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</si>
  <si>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</si>
  <si>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</si>
  <si>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</si>
  <si>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</si>
  <si>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</si>
  <si>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</si>
  <si>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</si>
  <si>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</si>
  <si>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</si>
  <si>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</si>
  <si>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</si>
  <si>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</si>
  <si>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</si>
  <si>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</si>
  <si>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</si>
  <si>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</si>
  <si>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</si>
  <si>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</si>
  <si>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</si>
  <si>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</si>
  <si>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</si>
  <si>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</si>
  <si>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</si>
  <si>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</si>
  <si>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</si>
  <si>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</si>
  <si>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</si>
  <si>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</si>
  <si>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</si>
  <si>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</si>
  <si>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</si>
  <si>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</si>
  <si>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</si>
  <si>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</si>
  <si>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</si>
  <si>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</si>
  <si>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</si>
  <si>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</si>
  <si>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</si>
  <si>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</si>
  <si>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</si>
  <si>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</si>
  <si>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</si>
  <si>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</si>
  <si>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</si>
  <si>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</si>
  <si>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</si>
  <si>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</si>
  <si>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</si>
  <si>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</si>
  <si>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</si>
  <si>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</si>
  <si>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</si>
  <si>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</si>
  <si>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</si>
  <si>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</si>
  <si>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</si>
  <si>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</si>
  <si>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</si>
  <si>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</si>
  <si>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</si>
  <si>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</si>
  <si>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</si>
  <si>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</si>
  <si>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</si>
  <si>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</si>
  <si>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</si>
  <si>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</si>
  <si>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</si>
  <si>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</si>
  <si>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</si>
  <si>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</si>
  <si>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</si>
  <si>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</si>
  <si>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</si>
  <si>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</si>
  <si>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</si>
  <si>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</si>
  <si>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</si>
  <si>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</si>
  <si>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</si>
  <si>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</si>
  <si>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</si>
  <si>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</si>
  <si>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</si>
  <si>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</si>
  <si>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</si>
  <si>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</si>
  <si>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</si>
  <si>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</si>
  <si>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</si>
  <si>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</si>
  <si>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</si>
  <si>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</si>
  <si>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</si>
  <si>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</si>
  <si>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</si>
  <si>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</si>
  <si>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</si>
  <si>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</si>
  <si>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</si>
  <si>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</si>
  <si>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</si>
  <si>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</si>
  <si>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</si>
  <si>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</si>
  <si>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</si>
  <si>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</si>
  <si>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</si>
  <si>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</si>
  <si>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</si>
  <si>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</si>
  <si>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</si>
  <si>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</si>
  <si>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</si>
  <si>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</si>
  <si>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</si>
  <si>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</si>
  <si>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</si>
  <si>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</si>
  <si>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</si>
  <si>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</si>
  <si>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</si>
  <si>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</si>
  <si>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</si>
  <si>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</si>
  <si>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</si>
  <si>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</si>
  <si>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</si>
  <si>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</si>
  <si>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</si>
  <si>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</si>
  <si>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</si>
  <si>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</si>
  <si>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</si>
  <si>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</si>
  <si>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</si>
  <si>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</si>
  <si>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</si>
  <si>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</si>
  <si>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</si>
  <si>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</si>
  <si>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</si>
  <si>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</si>
  <si>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</si>
  <si>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</si>
  <si>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</si>
  <si>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</si>
  <si>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</si>
  <si>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</si>
  <si>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</si>
  <si>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</si>
  <si>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</si>
  <si>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</si>
  <si>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</si>
  <si>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</si>
  <si>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</si>
  <si>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</si>
  <si>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</si>
  <si>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</si>
  <si>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</si>
  <si>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</si>
  <si>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</si>
  <si>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</si>
  <si>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</si>
  <si>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</si>
  <si>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</si>
  <si>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</si>
  <si>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</si>
  <si>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</si>
  <si>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</si>
  <si>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</si>
  <si>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</si>
  <si>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</si>
  <si>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</si>
  <si>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</si>
  <si>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</si>
  <si>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</si>
  <si>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</si>
  <si>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</si>
  <si>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</si>
  <si>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</si>
  <si>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</si>
  <si>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</si>
  <si>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</si>
  <si>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</si>
  <si>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</si>
  <si>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</si>
  <si>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</si>
  <si>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</si>
  <si>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</si>
  <si>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</si>
  <si>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</si>
  <si>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</si>
  <si>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</si>
  <si>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</si>
  <si>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</si>
  <si>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</si>
  <si>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</si>
  <si>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</si>
  <si>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</si>
  <si>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</si>
  <si>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</si>
  <si>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</si>
  <si>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</si>
  <si>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</si>
  <si>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</si>
  <si>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</si>
  <si>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</si>
  <si>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</si>
  <si>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</si>
  <si>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</si>
  <si>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</si>
  <si>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</si>
  <si>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</si>
  <si>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</si>
  <si>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</si>
  <si>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</si>
  <si>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</si>
  <si>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</si>
  <si>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</si>
  <si>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</si>
  <si>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</si>
  <si>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</si>
  <si>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</si>
  <si>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</si>
  <si>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</si>
  <si>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</si>
  <si>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</si>
  <si>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</si>
  <si>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</si>
  <si>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</si>
  <si>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</si>
  <si>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</si>
  <si>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</si>
  <si>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</si>
  <si>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</si>
  <si>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</si>
  <si>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</si>
  <si>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</si>
  <si>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</si>
  <si>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</si>
  <si>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</si>
  <si>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</si>
  <si>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</si>
  <si>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</si>
  <si>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</si>
  <si>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</si>
  <si>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</si>
  <si>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</si>
  <si>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</si>
  <si>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</si>
  <si>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</si>
  <si>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</si>
  <si>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</si>
  <si>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</si>
  <si>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</si>
  <si>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</si>
  <si>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</si>
  <si>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</si>
  <si>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</si>
  <si>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</si>
  <si>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</si>
  <si>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</si>
  <si>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</si>
  <si>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</si>
  <si>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</si>
  <si>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</si>
  <si>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</si>
  <si>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</si>
  <si>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</si>
  <si>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</si>
  <si>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</si>
  <si>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</si>
  <si>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</si>
  <si>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</si>
  <si>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</si>
  <si>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</si>
  <si>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</si>
  <si>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</si>
  <si>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</si>
  <si>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</si>
  <si>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</si>
  <si>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</si>
  <si>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</si>
  <si>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</si>
  <si>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</si>
  <si>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</si>
  <si>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</si>
  <si>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</si>
  <si>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</si>
  <si>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</si>
  <si>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</si>
  <si>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</si>
  <si>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</si>
  <si>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</si>
  <si>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</si>
  <si>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</si>
  <si>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</si>
  <si>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</si>
  <si>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</si>
  <si>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</si>
  <si>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</si>
  <si>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</si>
  <si>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</si>
  <si>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</si>
  <si>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</si>
  <si>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</si>
  <si>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</si>
  <si>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</si>
  <si>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</si>
  <si>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</si>
  <si>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</si>
  <si>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</si>
  <si>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</si>
  <si>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</si>
  <si>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</si>
  <si>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</si>
  <si>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</si>
  <si>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</si>
  <si>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</si>
  <si>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</si>
  <si>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</si>
  <si>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</si>
  <si>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</si>
  <si>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</si>
  <si>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</si>
  <si>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</si>
  <si>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</si>
  <si>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</si>
  <si>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</si>
  <si>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</si>
  <si>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</si>
  <si>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</si>
  <si>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</si>
  <si>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</si>
  <si>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</si>
  <si>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</si>
  <si>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</si>
  <si>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</si>
  <si>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</si>
  <si>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</si>
  <si>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</si>
  <si>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</si>
  <si>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</si>
  <si>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</si>
  <si>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</si>
  <si>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</si>
  <si>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</si>
  <si>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</si>
  <si>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</si>
  <si>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</si>
  <si>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</si>
  <si>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</si>
  <si>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</si>
  <si>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</si>
  <si>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</si>
  <si>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</si>
  <si>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</si>
  <si>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</si>
  <si>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</si>
  <si>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</si>
  <si>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</si>
  <si>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</si>
  <si>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</si>
  <si>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</si>
  <si>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</si>
  <si>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</si>
  <si>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</si>
  <si>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</si>
  <si>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</si>
  <si>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</si>
  <si>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</si>
  <si>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</si>
  <si>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</si>
  <si>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</si>
  <si>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</si>
  <si>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</si>
  <si>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</si>
  <si>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</si>
  <si>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</si>
  <si>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</si>
  <si>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</si>
  <si>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</si>
  <si>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</si>
  <si>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</si>
  <si>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</si>
  <si>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</si>
  <si>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</si>
  <si>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</si>
  <si>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</si>
  <si>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</si>
  <si>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</si>
  <si>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</si>
  <si>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</si>
  <si>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</si>
  <si>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</si>
  <si>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</si>
  <si>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</si>
  <si>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</si>
  <si>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</si>
  <si>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</si>
  <si>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</si>
  <si>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</si>
  <si>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</si>
  <si>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</si>
  <si>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</si>
  <si>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</si>
  <si>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</si>
  <si>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</si>
  <si>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</si>
  <si>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</si>
  <si>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</si>
  <si>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</si>
  <si>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</si>
  <si>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</si>
  <si>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</si>
  <si>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</si>
  <si>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</si>
  <si>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</si>
  <si>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</si>
  <si>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</si>
  <si>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</si>
  <si>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</si>
  <si>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</si>
  <si>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</si>
  <si>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</si>
  <si>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</si>
  <si>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</si>
  <si>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</si>
  <si>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</si>
  <si>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</si>
  <si>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</si>
  <si>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</si>
  <si>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</si>
  <si>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</si>
  <si>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</si>
  <si>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</si>
  <si>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</si>
  <si>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</si>
  <si>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</si>
  <si>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</si>
  <si>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</si>
  <si>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</si>
  <si>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</si>
  <si>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</si>
  <si>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</si>
  <si>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</si>
  <si>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</si>
  <si>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</si>
  <si>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</si>
  <si>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</si>
  <si>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</si>
  <si>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</si>
  <si>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</si>
  <si>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</si>
  <si>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</si>
  <si>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</si>
  <si>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</si>
  <si>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</si>
  <si>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</si>
  <si>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</si>
  <si>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</si>
  <si>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</si>
  <si>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</si>
  <si>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</si>
  <si>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</si>
  <si>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</si>
  <si>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</si>
  <si>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</si>
  <si>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</si>
  <si>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</si>
  <si>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</si>
  <si>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</si>
  <si>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</si>
  <si>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</si>
  <si>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</si>
  <si>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</si>
  <si>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</si>
  <si>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</si>
  <si>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</si>
  <si>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</si>
  <si>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</si>
  <si>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</si>
  <si>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</si>
  <si>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</si>
  <si>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</si>
  <si>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</si>
  <si>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</si>
  <si>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</si>
  <si>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</si>
  <si>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</si>
  <si>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</si>
  <si>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</si>
  <si>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</si>
  <si>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</si>
  <si>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</si>
  <si>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</si>
  <si>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</si>
  <si>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</si>
  <si>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</si>
  <si>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</si>
  <si>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</si>
  <si>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</si>
  <si>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</si>
  <si>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</si>
  <si>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</si>
  <si>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</si>
  <si>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</si>
  <si>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</si>
  <si>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</si>
  <si>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</si>
  <si>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</si>
  <si>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</si>
  <si>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</si>
  <si>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</si>
  <si>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</si>
  <si>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</si>
  <si>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</si>
  <si>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</si>
  <si>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</si>
  <si>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</si>
  <si>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</si>
  <si>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</si>
  <si>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</si>
  <si>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</si>
  <si>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</si>
  <si>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</si>
  <si>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</si>
  <si>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</si>
  <si>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</si>
  <si>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</si>
  <si>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</si>
  <si>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</si>
  <si>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</si>
  <si>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</si>
  <si>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</si>
  <si>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</si>
  <si>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</si>
  <si>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</si>
  <si>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</si>
  <si>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</si>
  <si>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</si>
  <si>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</si>
  <si>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</si>
  <si>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</si>
  <si>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</si>
  <si>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</si>
  <si>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</si>
  <si>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</si>
  <si>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</si>
  <si>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</si>
  <si>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</si>
  <si>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</si>
  <si>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</si>
  <si>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</si>
  <si>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</si>
  <si>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</si>
  <si>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</si>
  <si>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</si>
  <si>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</si>
  <si>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</si>
  <si>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</si>
  <si>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</si>
  <si>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</si>
  <si>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</si>
  <si>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</si>
  <si>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</si>
  <si>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</si>
  <si>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</si>
  <si>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</si>
  <si>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</si>
  <si>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</si>
  <si>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</si>
  <si>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</si>
  <si>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</si>
  <si>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</si>
  <si>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</si>
  <si>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</si>
  <si>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</si>
  <si>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</si>
  <si>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</si>
  <si>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</si>
  <si>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</si>
  <si>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</si>
  <si>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</si>
  <si>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</si>
  <si>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</si>
  <si>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</si>
  <si>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</si>
  <si>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</si>
  <si>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</si>
  <si>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</si>
  <si>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</si>
  <si>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</si>
  <si>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</si>
  <si>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</si>
  <si>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</si>
  <si>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</si>
  <si>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</si>
  <si>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</si>
  <si>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</si>
  <si>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</si>
  <si>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</si>
  <si>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</si>
  <si>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</si>
  <si>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</si>
  <si>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</si>
  <si>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</si>
  <si>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</si>
  <si>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</si>
  <si>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</si>
  <si>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</si>
  <si>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</si>
  <si>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</si>
  <si>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</si>
  <si>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</si>
  <si>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</si>
  <si>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</si>
  <si>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</si>
  <si>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</si>
  <si>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</si>
  <si>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</si>
  <si>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</si>
  <si>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</si>
  <si>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</si>
  <si>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</si>
  <si>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</si>
  <si>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</si>
  <si>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</si>
  <si>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</si>
  <si>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</si>
  <si>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</si>
  <si>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</si>
  <si>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</si>
  <si>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</si>
  <si>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</si>
  <si>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</si>
  <si>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</si>
  <si>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</si>
  <si>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</si>
  <si>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</si>
  <si>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</si>
  <si>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</si>
  <si>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</si>
  <si>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</si>
  <si>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</si>
  <si>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</si>
  <si>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</si>
  <si>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</si>
  <si>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</si>
  <si>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</si>
  <si>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</si>
  <si>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</si>
  <si>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</si>
  <si>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</si>
  <si>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</si>
  <si>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</si>
  <si>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</si>
  <si>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</si>
  <si>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</si>
  <si>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</si>
  <si>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</si>
  <si>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</si>
  <si>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</si>
  <si>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</si>
  <si>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</si>
  <si>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</si>
  <si>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</si>
  <si>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</si>
  <si>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</si>
  <si>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</si>
  <si>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</si>
  <si>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</si>
  <si>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</si>
  <si>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</si>
  <si>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</si>
  <si>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</si>
  <si>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</si>
  <si>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</si>
  <si>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</si>
  <si>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</si>
  <si>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</si>
  <si>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</si>
  <si>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</si>
  <si>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</si>
  <si>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</si>
  <si>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</si>
  <si>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</si>
  <si>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</si>
  <si>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</si>
  <si>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</si>
  <si>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</si>
  <si>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</si>
  <si>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</si>
  <si>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</si>
  <si>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</si>
  <si>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</si>
  <si>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</si>
  <si>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</si>
  <si>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</si>
  <si>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</si>
  <si>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</si>
  <si>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</si>
  <si>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</si>
  <si>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</si>
  <si>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</si>
  <si>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</si>
  <si>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</si>
  <si>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</si>
  <si>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</si>
  <si>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</si>
  <si>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</si>
  <si>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</si>
  <si>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</si>
  <si>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</si>
  <si>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</si>
  <si>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</si>
  <si>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</si>
  <si>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</si>
  <si>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</si>
  <si>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</si>
  <si>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</si>
  <si>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</si>
  <si>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</si>
  <si>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</si>
  <si>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</si>
  <si>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</si>
  <si>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</si>
  <si>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</si>
  <si>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</si>
  <si>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</si>
  <si>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</si>
  <si>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</si>
  <si>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</si>
  <si>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</si>
  <si>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</si>
  <si>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</si>
  <si>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</si>
  <si>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</si>
  <si>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</si>
  <si>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</si>
  <si>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</si>
  <si>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</si>
  <si>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</si>
  <si>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</si>
  <si>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</si>
  <si>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</si>
  <si>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</si>
  <si>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</si>
  <si>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</si>
  <si>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</si>
  <si>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</si>
  <si>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</si>
  <si>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</si>
  <si>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</si>
  <si>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</si>
  <si>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</si>
  <si>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</si>
  <si>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</si>
  <si>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</si>
  <si>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</si>
  <si>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</si>
  <si>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</si>
  <si>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</si>
  <si>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</si>
  <si>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</si>
  <si>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</si>
  <si>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</si>
  <si>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</si>
  <si>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</si>
  <si>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</si>
  <si>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</si>
  <si>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</si>
  <si>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</si>
  <si>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</si>
  <si>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</si>
  <si>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</si>
  <si>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</si>
  <si>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</si>
  <si>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</si>
  <si>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</si>
  <si>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</si>
  <si>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</si>
  <si>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</si>
  <si>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</si>
  <si>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</si>
  <si>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</si>
  <si>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</si>
  <si>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</si>
  <si>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</si>
  <si>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</si>
  <si>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</si>
  <si>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</si>
  <si>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</si>
  <si>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</si>
  <si>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</si>
  <si>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</si>
  <si>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</si>
  <si>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</si>
  <si>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</si>
  <si>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</si>
  <si>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</si>
  <si>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</si>
  <si>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</si>
  <si>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</si>
  <si>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</si>
  <si>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</si>
  <si>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</si>
  <si>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</si>
  <si>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</si>
  <si>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</si>
  <si>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</si>
  <si>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</si>
  <si>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</si>
  <si>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</si>
  <si>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</si>
  <si>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</si>
  <si>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</si>
  <si>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</si>
  <si>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</si>
  <si>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</si>
  <si>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</si>
  <si>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</si>
  <si>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</si>
  <si>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</si>
  <si>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</si>
  <si>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</si>
  <si>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</si>
  <si>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</si>
  <si>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</si>
  <si>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</si>
  <si>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</si>
  <si>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</si>
  <si>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</si>
  <si>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</si>
  <si>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</si>
  <si>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</si>
  <si>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</si>
  <si>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</si>
  <si>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</si>
  <si>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</si>
  <si>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</si>
  <si>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</si>
  <si>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</si>
  <si>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</si>
  <si>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</si>
  <si>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</si>
  <si>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</si>
  <si>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</si>
  <si>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</si>
  <si>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</si>
  <si>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</si>
  <si>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</si>
  <si>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</si>
  <si>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</si>
  <si>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</si>
  <si>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</si>
  <si>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</si>
  <si>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</si>
  <si>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</si>
  <si>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</si>
  <si>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</si>
  <si>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</si>
  <si>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</si>
  <si>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</si>
  <si>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</si>
  <si>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</si>
  <si>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</si>
  <si>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</si>
  <si>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</si>
  <si>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</si>
  <si>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</si>
  <si>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</si>
  <si>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</si>
  <si>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</si>
  <si>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</si>
  <si>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</si>
  <si>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</si>
  <si>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</si>
  <si>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</si>
  <si>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</si>
  <si>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</si>
  <si>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</si>
  <si>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</si>
  <si>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</si>
  <si>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</si>
  <si>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</si>
  <si>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</si>
  <si>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</si>
  <si>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</si>
  <si>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</si>
  <si>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</si>
  <si>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</si>
  <si>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</si>
  <si>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</si>
  <si>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</si>
  <si>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</si>
  <si>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</si>
  <si>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</si>
  <si>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</si>
  <si>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</si>
  <si>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</si>
  <si>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</si>
  <si>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</si>
  <si>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</si>
  <si>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</si>
  <si>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</si>
  <si>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</si>
  <si>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</si>
  <si>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</si>
  <si>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</si>
  <si>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</si>
  <si>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</si>
  <si>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</si>
  <si>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</si>
  <si>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</si>
  <si>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</si>
  <si>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</si>
  <si>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</si>
  <si>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</si>
  <si>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</si>
  <si>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</si>
  <si>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</si>
  <si>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</si>
  <si>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</si>
  <si>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</si>
  <si>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</si>
  <si>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</si>
  <si>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</si>
  <si>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</si>
  <si>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</si>
  <si>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</si>
  <si>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</si>
  <si>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</si>
  <si>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</si>
  <si>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</si>
  <si>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</si>
  <si>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</si>
  <si>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</si>
  <si>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</si>
  <si>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</si>
  <si>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</si>
  <si>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</si>
  <si>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</si>
  <si>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</si>
  <si>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</si>
  <si>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</si>
  <si>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</si>
  <si>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</si>
  <si>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</si>
  <si>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</si>
  <si>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</si>
  <si>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</si>
  <si>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</si>
  <si>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</si>
  <si>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</si>
  <si>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</si>
  <si>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</si>
  <si>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</si>
  <si>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</si>
  <si>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</si>
  <si>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</si>
  <si>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</si>
  <si>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</si>
  <si>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</si>
  <si>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</si>
  <si>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</si>
  <si>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</si>
  <si>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</si>
  <si>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</si>
  <si>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</si>
  <si>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</si>
  <si>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</si>
  <si>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</si>
  <si>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</si>
  <si>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</si>
  <si>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</si>
  <si>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</si>
  <si>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</si>
  <si>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</si>
  <si>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</si>
  <si>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</si>
  <si>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</si>
  <si>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</si>
  <si>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</si>
  <si>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</si>
  <si>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</si>
  <si>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</si>
  <si>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</si>
  <si>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</si>
  <si>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</si>
  <si>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</si>
  <si>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</si>
  <si>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</si>
  <si>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</si>
  <si>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</si>
  <si>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</si>
  <si>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</si>
  <si>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</si>
  <si>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</si>
  <si>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</si>
  <si>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</si>
  <si>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</si>
  <si>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</si>
  <si>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</si>
  <si>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</si>
  <si>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</si>
  <si>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</si>
  <si>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</si>
  <si>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</si>
  <si>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</si>
  <si>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</si>
  <si>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</si>
  <si>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</si>
  <si>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</si>
  <si>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</si>
  <si>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</si>
  <si>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</si>
  <si>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</si>
  <si>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</si>
  <si>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</si>
  <si>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</si>
  <si>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</si>
  <si>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</si>
  <si>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</si>
  <si>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</si>
  <si>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</si>
  <si>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</si>
  <si>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</si>
  <si>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</si>
  <si>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</si>
  <si>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</si>
  <si>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</si>
  <si>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</si>
  <si>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</si>
  <si>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</si>
  <si>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</si>
  <si>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</si>
  <si>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</si>
  <si>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</si>
  <si>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</si>
  <si>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</si>
  <si>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</si>
  <si>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</si>
  <si>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</si>
  <si>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</si>
  <si>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</si>
  <si>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</si>
  <si>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</si>
  <si>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</si>
  <si>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</si>
  <si>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</si>
  <si>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</si>
  <si>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</si>
  <si>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</si>
  <si>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</si>
  <si>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</si>
  <si>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</si>
  <si>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</si>
  <si>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</si>
  <si>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</si>
  <si>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</si>
  <si>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</si>
  <si>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</si>
  <si>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</si>
  <si>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</si>
  <si>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</si>
  <si>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</si>
  <si>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</si>
  <si>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</si>
  <si>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</si>
  <si>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</si>
  <si>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</si>
  <si>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</si>
  <si>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</si>
  <si>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</si>
  <si>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</si>
  <si>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</si>
  <si>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</si>
  <si>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</si>
  <si>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</si>
  <si>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</si>
  <si>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</si>
  <si>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</si>
  <si>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</si>
  <si>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</si>
  <si>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</si>
  <si>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</si>
  <si>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</si>
  <si>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</si>
  <si>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</si>
  <si>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</si>
  <si>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</si>
  <si>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</si>
  <si>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</si>
  <si>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</si>
  <si>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</si>
  <si>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</si>
  <si>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</si>
  <si>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</si>
  <si>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</si>
  <si>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</si>
  <si>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</si>
  <si>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</si>
  <si>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</si>
  <si>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</si>
  <si>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</si>
  <si>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</si>
  <si>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</si>
  <si>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</si>
  <si>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</si>
  <si>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</si>
  <si>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</si>
  <si>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</si>
  <si>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</si>
  <si>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</si>
  <si>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</si>
  <si>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</si>
  <si>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</si>
  <si>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</si>
  <si>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</si>
  <si>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</si>
  <si>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</si>
  <si>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</si>
  <si>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</si>
  <si>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</si>
  <si>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</si>
  <si>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</si>
  <si>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</si>
  <si>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</si>
  <si>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</si>
  <si>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</si>
  <si>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</si>
  <si>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</si>
  <si>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</si>
  <si>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</si>
  <si>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</si>
  <si>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</si>
  <si>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</si>
  <si>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</si>
  <si>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</si>
  <si>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</si>
  <si>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</si>
  <si>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</si>
  <si>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</si>
  <si>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</si>
  <si>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</si>
  <si>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</si>
  <si>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</si>
  <si>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</si>
  <si>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</si>
  <si>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</si>
  <si>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</si>
  <si>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</si>
  <si>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</si>
  <si>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</si>
  <si>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</si>
  <si>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</si>
  <si>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</si>
  <si>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</si>
  <si>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</si>
  <si>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</si>
  <si>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</si>
  <si>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</si>
  <si>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</si>
  <si>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</si>
  <si>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</si>
  <si>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</si>
  <si>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</si>
  <si>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</si>
  <si>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</si>
  <si>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</si>
  <si>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</si>
  <si>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</si>
  <si>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</si>
  <si>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</si>
  <si>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</si>
  <si>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</si>
  <si>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</si>
  <si>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</si>
  <si>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</si>
  <si>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</si>
  <si>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</si>
  <si>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</si>
  <si>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</si>
  <si>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</si>
  <si>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</si>
  <si>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</si>
  <si>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</si>
  <si>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</si>
  <si>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</si>
  <si>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</si>
  <si>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</si>
  <si>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</si>
  <si>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</si>
  <si>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</si>
  <si>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</si>
  <si>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</si>
  <si>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</si>
  <si>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</si>
  <si>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</si>
  <si>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</si>
  <si>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</si>
  <si>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</si>
  <si>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</si>
  <si>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</si>
  <si>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</si>
  <si>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</si>
  <si>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</si>
  <si>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</si>
  <si>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</si>
  <si>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</si>
  <si>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</si>
  <si>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</si>
  <si>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</si>
  <si>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</si>
  <si>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</si>
  <si>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</si>
  <si>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</si>
  <si>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</si>
  <si>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</si>
  <si>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</si>
  <si>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</si>
  <si>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</si>
  <si>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</si>
  <si>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</si>
  <si>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</si>
  <si>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</si>
  <si>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</si>
  <si>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</si>
  <si>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</si>
  <si>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</si>
  <si>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</si>
  <si>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</si>
  <si>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</si>
  <si>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</si>
  <si>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</si>
  <si>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</si>
  <si>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</si>
  <si>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</si>
  <si>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</si>
  <si>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</si>
  <si>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</si>
  <si>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</si>
  <si>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</si>
  <si>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</si>
  <si>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</si>
  <si>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</si>
  <si>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</si>
  <si>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</si>
  <si>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</si>
  <si>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</si>
  <si>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</si>
  <si>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</si>
  <si>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</si>
  <si>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</si>
  <si>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</si>
  <si>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</si>
  <si>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</si>
  <si>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</si>
  <si>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</si>
  <si>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</si>
  <si>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</si>
  <si>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</si>
  <si>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</si>
  <si>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</si>
  <si>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</si>
  <si>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</si>
  <si>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</si>
  <si>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</si>
  <si>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</si>
  <si>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</si>
  <si>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</si>
  <si>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</si>
  <si>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</si>
  <si>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</si>
  <si>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</si>
  <si>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</si>
  <si>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</si>
  <si>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</si>
  <si>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</si>
  <si>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</si>
  <si>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</si>
  <si>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</si>
  <si>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</si>
  <si>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</si>
  <si>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</si>
  <si>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</si>
  <si>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</si>
  <si>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</si>
  <si>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</si>
  <si>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</si>
  <si>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</si>
  <si>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</si>
  <si>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</si>
  <si>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</si>
  <si>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</si>
  <si>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</si>
  <si>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</si>
  <si>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</si>
  <si>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</si>
  <si>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</si>
  <si>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</si>
  <si>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</si>
  <si>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</si>
  <si>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</si>
  <si>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</si>
  <si>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</si>
  <si>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</si>
  <si>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</si>
  <si>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</si>
  <si>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</si>
  <si>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</si>
  <si>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</si>
  <si>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</si>
  <si>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</si>
  <si>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</si>
  <si>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</si>
  <si>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</si>
  <si>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</si>
  <si>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</si>
  <si>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</si>
  <si>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</si>
  <si>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</si>
  <si>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</si>
  <si>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</si>
  <si>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</si>
  <si>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</si>
  <si>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</si>
  <si>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</si>
  <si>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</si>
  <si>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</si>
  <si>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</si>
  <si>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</si>
  <si>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</si>
  <si>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</si>
  <si>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</si>
  <si>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</si>
  <si>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</si>
  <si>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</si>
  <si>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</si>
  <si>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</si>
  <si>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</si>
  <si>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</si>
  <si>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</si>
  <si>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</si>
  <si>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</si>
  <si>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</si>
  <si>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</si>
  <si>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</si>
  <si>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</si>
  <si>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</si>
  <si>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</si>
  <si>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</si>
  <si>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</si>
  <si>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</si>
  <si>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</si>
  <si>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</si>
  <si>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</si>
  <si>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</si>
  <si>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</si>
  <si>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</si>
  <si>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</si>
  <si>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</si>
  <si>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</si>
  <si>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</si>
  <si>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</si>
  <si>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</si>
  <si>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</si>
  <si>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</si>
  <si>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</si>
  <si>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</si>
  <si>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</si>
  <si>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</si>
  <si>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</si>
  <si>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</si>
  <si>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</si>
  <si>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</si>
  <si>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</si>
  <si>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</si>
  <si>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</si>
  <si>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</si>
  <si>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</si>
  <si>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</si>
  <si>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</si>
  <si>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</si>
  <si>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</si>
  <si>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</si>
  <si>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</si>
  <si>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</si>
  <si>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</si>
  <si>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</si>
  <si>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</si>
  <si>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</si>
  <si>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</si>
  <si>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</si>
  <si>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</si>
  <si>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</si>
  <si>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</si>
  <si>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</si>
  <si>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</si>
  <si>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</si>
  <si>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</si>
  <si>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</si>
  <si>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</si>
  <si>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</si>
  <si>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</si>
  <si>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</si>
  <si>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</si>
  <si>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</si>
  <si>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</si>
  <si>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</si>
  <si>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</si>
  <si>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</si>
  <si>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</si>
  <si>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</si>
  <si>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</si>
  <si>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</si>
  <si>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</si>
  <si>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</si>
  <si>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</si>
  <si>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</si>
  <si>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</si>
  <si>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</si>
  <si>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</si>
  <si>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</si>
  <si>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</si>
  <si>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</si>
  <si>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</si>
  <si>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</si>
  <si>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</si>
  <si>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</si>
  <si>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</si>
  <si>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</si>
  <si>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</si>
  <si>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</si>
  <si>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</si>
  <si>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</si>
  <si>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</si>
  <si>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</si>
  <si>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</si>
  <si>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</si>
  <si>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</si>
  <si>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</si>
  <si>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</si>
  <si>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</si>
  <si>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</si>
  <si>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</si>
  <si>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</si>
  <si>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</si>
  <si>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</si>
  <si>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</si>
  <si>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</si>
  <si>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</si>
  <si>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</si>
  <si>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</si>
  <si>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</si>
  <si>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</si>
  <si>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</si>
  <si>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</si>
  <si>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</si>
  <si>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</si>
  <si>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</si>
  <si>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</si>
  <si>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</si>
  <si>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</si>
  <si>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</si>
  <si>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</si>
  <si>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</si>
  <si>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</si>
  <si>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</si>
  <si>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</si>
  <si>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</si>
  <si>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</si>
  <si>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</si>
  <si>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</si>
  <si>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</si>
  <si>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</si>
  <si>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</si>
  <si>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</si>
  <si>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</si>
  <si>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</si>
  <si>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</si>
  <si>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</si>
  <si>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</si>
  <si>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</si>
  <si>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</si>
  <si>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</si>
  <si>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</si>
  <si>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</si>
  <si>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</si>
  <si>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</si>
  <si>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</si>
  <si>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</si>
  <si>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</si>
  <si>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</si>
  <si>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</si>
  <si>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</si>
  <si>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</si>
  <si>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</si>
  <si>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</si>
  <si>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</si>
  <si>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</si>
  <si>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</si>
  <si>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</si>
  <si>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</si>
  <si>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</si>
  <si>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</si>
  <si>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</si>
  <si>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</si>
  <si>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</si>
  <si>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</si>
  <si>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</si>
  <si>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</si>
  <si>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</si>
  <si>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</si>
  <si>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</si>
  <si>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</si>
  <si>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</si>
  <si>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</si>
  <si>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</si>
  <si>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</si>
  <si>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</si>
  <si>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</si>
  <si>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</si>
  <si>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</si>
  <si>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</si>
  <si>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</si>
  <si>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</si>
  <si>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</si>
  <si>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</si>
  <si>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</si>
  <si>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</si>
  <si>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</si>
  <si>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</si>
  <si>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</si>
  <si>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</si>
  <si>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</si>
  <si>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</si>
  <si>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</si>
  <si>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</si>
  <si>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</si>
  <si>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</si>
  <si>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</si>
  <si>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</si>
  <si>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</si>
  <si>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</si>
  <si>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</si>
  <si>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</si>
  <si>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</si>
  <si>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</si>
  <si>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</si>
  <si>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</si>
  <si>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</si>
  <si>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</si>
  <si>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</si>
  <si>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</si>
  <si>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</si>
  <si>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</si>
  <si>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</si>
  <si>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</si>
  <si>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</si>
  <si>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</si>
  <si>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</si>
  <si>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</si>
  <si>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</si>
  <si>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</si>
  <si>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</si>
  <si>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</si>
  <si>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</si>
  <si>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</si>
  <si>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</si>
  <si>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</si>
  <si>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</si>
  <si>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</si>
  <si>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</si>
  <si>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</si>
  <si>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</si>
  <si>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</si>
  <si>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</si>
  <si>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</si>
  <si>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</si>
  <si>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</si>
  <si>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</si>
  <si>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</si>
  <si>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</si>
  <si>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</si>
  <si>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</si>
  <si>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</si>
  <si>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</si>
  <si>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</si>
  <si>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</si>
  <si>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</si>
  <si>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</si>
  <si>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</si>
  <si>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</si>
  <si>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</si>
  <si>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</si>
  <si>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</si>
  <si>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</si>
  <si>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</si>
  <si>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</si>
  <si>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</si>
  <si>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</si>
  <si>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</si>
  <si>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</si>
  <si>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</si>
  <si>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</si>
  <si>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</si>
  <si>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</si>
  <si>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</si>
  <si>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</si>
  <si>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</si>
  <si>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</si>
  <si>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</si>
  <si>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</si>
  <si>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</si>
  <si>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</si>
  <si>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</si>
  <si>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</si>
  <si>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</si>
  <si>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</si>
  <si>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</si>
  <si>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</si>
  <si>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</si>
  <si>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</si>
  <si>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</si>
  <si>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</si>
  <si>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</si>
  <si>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</si>
  <si>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</si>
  <si>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</si>
  <si>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</si>
  <si>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</si>
  <si>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</si>
  <si>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</si>
  <si>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</si>
  <si>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</si>
  <si>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</si>
  <si>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</si>
  <si>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</si>
  <si>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</si>
  <si>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</si>
  <si>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</si>
  <si>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</si>
  <si>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</si>
  <si>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</si>
  <si>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</si>
  <si>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</si>
  <si>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</si>
  <si>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</si>
  <si>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</si>
  <si>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</si>
  <si>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</si>
  <si>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</si>
  <si>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</si>
  <si>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</si>
  <si>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</si>
  <si>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</si>
  <si>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</si>
  <si>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</si>
  <si>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</si>
  <si>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</si>
  <si>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</si>
  <si>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</si>
  <si>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</si>
  <si>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</si>
  <si>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</si>
  <si>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</si>
  <si>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</si>
  <si>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</si>
  <si>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</si>
  <si>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</si>
  <si>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</si>
  <si>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</si>
  <si>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</si>
  <si>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</si>
  <si>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</si>
  <si>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</si>
  <si>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</si>
  <si>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</si>
  <si>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</si>
  <si>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</si>
  <si>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</si>
  <si>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</si>
  <si>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</si>
  <si>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</si>
  <si>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</si>
  <si>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</si>
  <si>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</si>
  <si>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</si>
  <si>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</si>
  <si>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</si>
  <si>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</si>
  <si>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</si>
  <si>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</si>
  <si>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</si>
  <si>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</si>
  <si>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</si>
  <si>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</si>
  <si>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</si>
  <si>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</si>
  <si>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</si>
  <si>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</si>
  <si>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</si>
  <si>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</si>
  <si>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</si>
  <si>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</si>
  <si>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</si>
  <si>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</si>
  <si>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</si>
  <si>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</si>
  <si>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</si>
  <si>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</si>
  <si>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</si>
  <si>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</si>
  <si>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</si>
  <si>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</si>
  <si>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</si>
  <si>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</si>
  <si>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</si>
  <si>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</si>
  <si>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</si>
  <si>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</si>
  <si>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</si>
  <si>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</si>
  <si>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</si>
  <si>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</si>
  <si>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</si>
  <si>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</si>
  <si>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</si>
  <si>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</si>
  <si>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</si>
  <si>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</si>
  <si>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</si>
  <si>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</si>
  <si>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</si>
  <si>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</si>
  <si>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</si>
  <si>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</si>
  <si>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</si>
  <si>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</si>
  <si>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</si>
  <si>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</si>
  <si>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</si>
  <si>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</si>
  <si>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</si>
  <si>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</si>
  <si>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</si>
  <si>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</si>
  <si>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</si>
  <si>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</si>
  <si>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</si>
  <si>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</si>
  <si>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</si>
  <si>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</si>
  <si>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</si>
  <si>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</si>
  <si>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</si>
  <si>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</si>
  <si>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</si>
  <si>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</si>
  <si>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</si>
  <si>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</si>
  <si>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</si>
  <si>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</si>
  <si>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</si>
  <si>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</si>
  <si>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</si>
  <si>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</si>
  <si>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</si>
  <si>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</si>
  <si>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</si>
  <si>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</si>
  <si>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</si>
  <si>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</si>
  <si>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</si>
  <si>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</si>
  <si>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</si>
  <si>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</si>
  <si>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</si>
  <si>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</si>
  <si>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</si>
  <si>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</si>
  <si>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</si>
  <si>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</si>
  <si>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</si>
  <si>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</si>
  <si>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</si>
  <si>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</si>
  <si>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</si>
  <si>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</si>
  <si>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</si>
  <si>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</si>
  <si>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</si>
  <si>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</si>
  <si>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</si>
  <si>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</si>
  <si>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</si>
  <si>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</si>
  <si>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</si>
  <si>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</si>
  <si>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</si>
  <si>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</si>
  <si>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</si>
  <si>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</si>
  <si>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</si>
  <si>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</si>
  <si>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</si>
  <si>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</si>
  <si>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</si>
  <si>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</si>
  <si>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</si>
  <si>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</si>
  <si>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</si>
  <si>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</si>
  <si>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</si>
  <si>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</si>
  <si>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</si>
  <si>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</si>
  <si>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</si>
  <si>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</si>
  <si>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</si>
  <si>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</si>
  <si>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</si>
  <si>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</si>
  <si>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</si>
  <si>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</si>
  <si>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</si>
  <si>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</si>
  <si>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</si>
  <si>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</si>
  <si>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</si>
  <si>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</si>
  <si>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</si>
  <si>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</si>
  <si>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</si>
  <si>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</si>
  <si>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</si>
  <si>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</si>
  <si>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</si>
  <si>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</si>
  <si>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</si>
  <si>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</si>
  <si>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</si>
  <si>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</si>
  <si>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</si>
  <si>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</si>
  <si>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</si>
  <si>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</si>
  <si>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</si>
  <si>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</si>
  <si>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</si>
  <si>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</si>
  <si>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</si>
  <si>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</si>
  <si>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</si>
  <si>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</si>
  <si>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</si>
  <si>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</si>
  <si>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</si>
  <si>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</si>
  <si>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</si>
  <si>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</si>
  <si>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</si>
  <si>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</si>
  <si>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</si>
  <si>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</si>
  <si>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</si>
  <si>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</si>
  <si>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</si>
  <si>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</si>
  <si>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</si>
  <si>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</si>
  <si>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</si>
  <si>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</si>
  <si>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</si>
  <si>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</si>
  <si>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</si>
  <si>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</si>
  <si>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</si>
  <si>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</si>
  <si>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</si>
  <si>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</si>
  <si>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</si>
  <si>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</si>
  <si>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</si>
  <si>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</si>
  <si>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</si>
  <si>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</si>
  <si>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</si>
  <si>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</si>
  <si>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</si>
  <si>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</si>
  <si>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</si>
  <si>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</si>
  <si>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</si>
  <si>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</si>
  <si>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</si>
  <si>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</si>
  <si>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</si>
  <si>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</si>
  <si>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</si>
  <si>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</si>
  <si>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</si>
  <si>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</si>
  <si>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</si>
  <si>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</si>
  <si>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</si>
  <si>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</si>
  <si>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</si>
  <si>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</si>
  <si>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</si>
  <si>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</si>
  <si>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</si>
  <si>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</si>
  <si>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</si>
  <si>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</si>
  <si>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</si>
  <si>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</si>
  <si>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</si>
  <si>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</si>
  <si>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</si>
  <si>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</si>
  <si>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</si>
  <si>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</si>
  <si>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</si>
  <si>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</si>
  <si>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</si>
  <si>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</si>
  <si>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</si>
  <si>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</si>
  <si>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</si>
  <si>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</si>
  <si>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</si>
  <si>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</si>
  <si>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</si>
  <si>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</si>
  <si>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</si>
  <si>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</si>
  <si>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</si>
  <si>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</si>
  <si>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</si>
  <si>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</si>
  <si>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</si>
  <si>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</si>
  <si>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</si>
  <si>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</si>
  <si>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</si>
  <si>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</si>
  <si>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</si>
  <si>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</si>
  <si>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</si>
  <si>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</si>
  <si>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</si>
  <si>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</si>
  <si>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</si>
  <si>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</si>
  <si>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</si>
  <si>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</si>
  <si>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</si>
  <si>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</si>
  <si>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</si>
  <si>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</si>
  <si>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</si>
  <si>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</si>
  <si>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</si>
  <si>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</si>
  <si>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</si>
  <si>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</si>
  <si>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</si>
  <si>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</si>
  <si>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</si>
  <si>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</si>
  <si>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</si>
  <si>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</si>
  <si>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</si>
  <si>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</si>
  <si>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</si>
  <si>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</si>
  <si>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</si>
  <si>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</si>
  <si>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</si>
  <si>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</si>
  <si>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</si>
  <si>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</si>
  <si>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</si>
  <si>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</si>
  <si>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</si>
  <si>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</si>
  <si>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</si>
  <si>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</si>
  <si>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</si>
  <si>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</si>
  <si>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</si>
  <si>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</si>
  <si>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</si>
  <si>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</si>
  <si>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</si>
  <si>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</si>
  <si>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</si>
  <si>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</si>
  <si>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</si>
  <si>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</si>
  <si>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</si>
  <si>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</si>
  <si>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</si>
  <si>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</si>
  <si>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</si>
  <si>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</si>
  <si>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</si>
  <si>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</si>
  <si>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</si>
  <si>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</si>
  <si>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</si>
  <si>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</si>
  <si>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</si>
  <si>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</si>
  <si>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</si>
  <si>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</si>
  <si>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</si>
  <si>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</si>
  <si>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</si>
  <si>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</si>
  <si>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</si>
  <si>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</si>
  <si>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</si>
  <si>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</si>
  <si>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</si>
  <si>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</si>
  <si>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</si>
  <si>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</si>
  <si>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</si>
  <si>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</si>
  <si>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</si>
  <si>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</si>
  <si>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</si>
  <si>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</si>
  <si>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</si>
  <si>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</si>
  <si>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</si>
  <si>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</si>
  <si>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</si>
  <si>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</si>
  <si>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</si>
  <si>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</si>
  <si>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</si>
  <si>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</si>
  <si>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</si>
  <si>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</si>
  <si>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</si>
  <si>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</si>
  <si>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</si>
  <si>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</si>
  <si>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</si>
  <si>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</si>
  <si>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</si>
  <si>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</si>
  <si>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</si>
  <si>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</si>
  <si>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</si>
  <si>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</si>
  <si>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</si>
  <si>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</si>
  <si>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</si>
  <si>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</si>
  <si>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</si>
  <si>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</si>
  <si>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</si>
  <si>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</si>
  <si>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</si>
  <si>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</si>
  <si>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</si>
  <si>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</si>
  <si>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</si>
  <si>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</si>
  <si>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</si>
  <si>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</si>
  <si>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</si>
  <si>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</si>
  <si>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</si>
  <si>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</si>
  <si>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</si>
  <si>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</si>
  <si>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</si>
  <si>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</si>
  <si>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</si>
  <si>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</si>
  <si>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</si>
  <si>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</si>
  <si>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</si>
  <si>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</si>
  <si>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</si>
  <si>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</si>
  <si>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</si>
  <si>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</si>
  <si>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</si>
  <si>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</si>
  <si>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</si>
  <si>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</si>
  <si>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</si>
  <si>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</si>
  <si>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</si>
  <si>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</si>
  <si>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</si>
  <si>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</si>
  <si>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</si>
  <si>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</si>
  <si>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</si>
  <si>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</si>
  <si>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</si>
  <si>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</si>
  <si>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</si>
  <si>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</si>
  <si>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</si>
  <si>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</si>
  <si>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</si>
  <si>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</si>
  <si>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</si>
  <si>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</si>
  <si>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</si>
  <si>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</si>
  <si>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</si>
  <si>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</si>
  <si>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</si>
  <si>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</si>
  <si>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</si>
  <si>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</si>
  <si>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</si>
  <si>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</si>
  <si>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</si>
  <si>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</si>
  <si>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</si>
  <si>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</si>
  <si>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</si>
  <si>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</si>
  <si>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</si>
  <si>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</si>
  <si>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</si>
  <si>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</si>
  <si>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</si>
  <si>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</si>
  <si>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</si>
  <si>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</si>
  <si>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</si>
  <si>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</si>
  <si>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</si>
  <si>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</si>
  <si>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</si>
  <si>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</si>
  <si>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</si>
  <si>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</si>
  <si>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</si>
  <si>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</si>
  <si>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</si>
  <si>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</si>
  <si>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</si>
  <si>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</si>
  <si>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</si>
  <si>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</si>
  <si>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</si>
  <si>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</si>
  <si>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</si>
  <si>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</si>
  <si>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</si>
  <si>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</si>
  <si>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</si>
  <si>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</si>
  <si>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</si>
  <si>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</si>
  <si>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</si>
  <si>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</si>
  <si>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</si>
  <si>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</si>
  <si>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</si>
  <si>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</si>
  <si>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</si>
  <si>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</si>
  <si>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</si>
  <si>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</si>
  <si>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</si>
  <si>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</si>
  <si>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</si>
  <si>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</si>
  <si>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</si>
  <si>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</si>
  <si>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</si>
  <si>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</si>
  <si>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</si>
  <si>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</si>
  <si>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</si>
  <si>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</si>
  <si>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</si>
  <si>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</si>
  <si>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</si>
  <si>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</si>
  <si>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</si>
  <si>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</si>
  <si>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</si>
  <si>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</si>
  <si>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</si>
  <si>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</si>
  <si>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</si>
  <si>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</si>
  <si>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</si>
  <si>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</si>
  <si>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</si>
  <si>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</si>
  <si>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</si>
  <si>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</si>
  <si>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</si>
  <si>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</si>
  <si>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</si>
  <si>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</si>
  <si>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</si>
  <si>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</si>
  <si>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</si>
  <si>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</si>
  <si>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</si>
  <si>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</si>
  <si>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</si>
  <si>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</si>
  <si>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</si>
  <si>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</si>
  <si>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</si>
  <si>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</si>
  <si>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</si>
  <si>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</si>
  <si>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</si>
  <si>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</si>
  <si>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</si>
  <si>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</si>
  <si>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</si>
  <si>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</si>
  <si>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</si>
  <si>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</si>
  <si>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</si>
  <si>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</si>
  <si>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</si>
  <si>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</si>
  <si>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</si>
  <si>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</si>
  <si>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</si>
  <si>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</si>
  <si>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</si>
  <si>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</si>
  <si>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</si>
  <si>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</si>
  <si>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</si>
  <si>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</si>
  <si>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</si>
  <si>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</si>
  <si>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</si>
  <si>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</si>
  <si>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</si>
  <si>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</si>
  <si>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</si>
  <si>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</si>
  <si>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</si>
  <si>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</si>
  <si>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</si>
  <si>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</si>
  <si>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</si>
  <si>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</si>
  <si>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</si>
  <si>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</si>
  <si>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</si>
  <si>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</si>
  <si>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</si>
  <si>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</si>
  <si>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</si>
  <si>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</si>
  <si>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</si>
  <si>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</si>
  <si>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</si>
  <si>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</si>
  <si>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</si>
  <si>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</si>
  <si>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</si>
  <si>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</si>
  <si>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</si>
  <si>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</si>
  <si>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</si>
  <si>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</si>
  <si>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</si>
  <si>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</si>
  <si>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</si>
  <si>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</si>
  <si>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</si>
  <si>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</si>
  <si>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</si>
  <si>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</si>
  <si>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</si>
  <si>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</si>
  <si>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</si>
  <si>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</si>
  <si>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</si>
  <si>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</si>
  <si>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</si>
  <si>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</si>
  <si>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</si>
  <si>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</si>
  <si>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</si>
  <si>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</si>
  <si>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</si>
  <si>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</si>
  <si>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</si>
  <si>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</si>
  <si>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</si>
  <si>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</si>
  <si>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</si>
  <si>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</si>
  <si>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</si>
  <si>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</si>
  <si>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</si>
  <si>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</si>
  <si>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</si>
  <si>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</si>
  <si>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</si>
  <si>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</si>
  <si>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</si>
  <si>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</si>
  <si>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</si>
  <si>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</si>
  <si>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</si>
  <si>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</si>
  <si>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</si>
  <si>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</si>
  <si>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</si>
  <si>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</si>
  <si>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</si>
  <si>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</si>
  <si>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</si>
  <si>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</si>
  <si>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</si>
  <si>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</si>
  <si>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</si>
  <si>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</si>
  <si>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</si>
  <si>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</si>
  <si>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</si>
  <si>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</si>
  <si>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</si>
  <si>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</si>
  <si>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</si>
  <si>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</si>
  <si>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</si>
  <si>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</si>
  <si>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</si>
  <si>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</si>
  <si>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</si>
  <si>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</si>
  <si>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</si>
  <si>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</si>
  <si>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</si>
  <si>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</si>
  <si>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</si>
  <si>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</si>
  <si>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</si>
  <si>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</si>
  <si>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</si>
  <si>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</si>
  <si>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</si>
  <si>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</si>
  <si>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</si>
  <si>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</si>
  <si>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</si>
  <si>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</si>
  <si>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</si>
  <si>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</si>
  <si>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</si>
  <si>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</si>
  <si>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</si>
  <si>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</si>
  <si>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</si>
  <si>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</si>
  <si>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</si>
  <si>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</si>
  <si>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</si>
  <si>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</si>
  <si>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</si>
  <si>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</si>
  <si>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</si>
  <si>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</si>
  <si>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</si>
  <si>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</si>
  <si>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</si>
  <si>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</si>
  <si>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</si>
  <si>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</si>
  <si>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</si>
  <si>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</si>
  <si>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</si>
  <si>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</si>
  <si>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</si>
  <si>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</si>
  <si>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</si>
  <si>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</si>
  <si>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</si>
  <si>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</si>
  <si>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</si>
  <si>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</si>
  <si>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</si>
  <si>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</si>
  <si>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</si>
  <si>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</si>
  <si>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</si>
  <si>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</si>
  <si>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</si>
  <si>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</si>
  <si>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</si>
  <si>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</si>
  <si>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</si>
  <si>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</si>
  <si>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</si>
  <si>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</si>
  <si>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</si>
  <si>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</si>
  <si>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</si>
  <si>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</si>
  <si>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</si>
  <si>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</si>
  <si>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</si>
  <si>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</si>
  <si>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</si>
  <si>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</si>
  <si>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</si>
  <si>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</si>
  <si>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</si>
  <si>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</si>
  <si>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</si>
  <si>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</si>
  <si>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</si>
  <si>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</si>
  <si>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</si>
  <si>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</si>
  <si>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</si>
  <si>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</si>
  <si>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</si>
  <si>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</si>
  <si>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</si>
  <si>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</si>
  <si>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</si>
  <si>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</si>
  <si>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</si>
  <si>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</si>
  <si>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</si>
  <si>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</si>
  <si>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</si>
  <si>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</si>
  <si>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</si>
  <si>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</si>
  <si>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</si>
  <si>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</si>
  <si>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</si>
  <si>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</si>
  <si>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</si>
  <si>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</si>
  <si>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</si>
  <si>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</si>
  <si>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</si>
  <si>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</si>
  <si>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</si>
  <si>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</si>
  <si>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</si>
  <si>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</si>
  <si>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</si>
  <si>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</si>
  <si>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</si>
  <si>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</si>
  <si>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</si>
  <si>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</si>
  <si>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</si>
  <si>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</si>
  <si>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</si>
  <si>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</si>
  <si>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</si>
  <si>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</si>
  <si>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</si>
  <si>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</si>
  <si>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</si>
  <si>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</si>
  <si>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</si>
  <si>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</si>
  <si>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</si>
  <si>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</si>
  <si>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</si>
  <si>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</si>
  <si>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</si>
  <si>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</si>
  <si>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</si>
  <si>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</si>
  <si>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</si>
  <si>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</si>
  <si>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</si>
  <si>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</si>
  <si>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</si>
  <si>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</si>
  <si>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</si>
  <si>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</si>
  <si>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</si>
  <si>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</si>
  <si>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</si>
  <si>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</si>
  <si>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</si>
  <si>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</si>
  <si>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</si>
  <si>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</si>
  <si>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</si>
  <si>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</si>
  <si>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</si>
  <si>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</si>
  <si>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</si>
  <si>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</si>
  <si>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</si>
  <si>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</si>
  <si>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</si>
  <si>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</si>
  <si>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</si>
  <si>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</si>
  <si>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</si>
  <si>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</si>
  <si>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</si>
  <si>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</si>
  <si>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</si>
  <si>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</si>
  <si>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</si>
  <si>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</si>
  <si>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</si>
  <si>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</si>
  <si>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</si>
  <si>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</si>
  <si>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</si>
  <si>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</si>
  <si>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</si>
  <si>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</si>
  <si>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</si>
  <si>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</si>
  <si>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</si>
  <si>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</si>
  <si>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</si>
  <si>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</si>
  <si>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</si>
  <si>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</si>
  <si>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</si>
  <si>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</si>
  <si>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</si>
  <si>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</si>
  <si>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</si>
  <si>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</si>
  <si>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</si>
  <si>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</si>
  <si>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</si>
  <si>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</si>
  <si>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</si>
  <si>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</si>
  <si>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</si>
  <si>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</si>
  <si>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</si>
  <si>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</si>
  <si>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</si>
  <si>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</si>
  <si>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</si>
  <si>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</si>
  <si>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</si>
  <si>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</si>
  <si>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</si>
  <si>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</si>
  <si>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</si>
  <si>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</si>
  <si>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</si>
  <si>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</si>
  <si>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</si>
  <si>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</si>
  <si>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</si>
  <si>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</si>
  <si>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</si>
  <si>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</si>
  <si>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</si>
  <si>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</si>
  <si>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</si>
  <si>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</si>
  <si>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</si>
  <si>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</si>
  <si>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</si>
  <si>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</si>
  <si>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</si>
  <si>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</si>
  <si>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</si>
  <si>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</si>
  <si>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</si>
  <si>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</si>
  <si>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</si>
  <si>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</si>
  <si>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</si>
  <si>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</si>
  <si>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</si>
  <si>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</si>
  <si>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</si>
  <si>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</si>
  <si>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</si>
  <si>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</si>
  <si>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</si>
  <si>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</si>
  <si>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</si>
  <si>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</si>
  <si>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</si>
  <si>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</si>
  <si>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</si>
  <si>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</si>
  <si>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</si>
  <si>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</si>
  <si>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</si>
  <si>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</si>
  <si>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</si>
  <si>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</si>
  <si>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</si>
  <si>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</si>
  <si>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</si>
  <si>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</si>
  <si>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</si>
  <si>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</si>
  <si>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</si>
  <si>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</si>
  <si>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</si>
  <si>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</si>
  <si>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</si>
  <si>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</si>
  <si>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</si>
  <si>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</si>
  <si>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</si>
  <si>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</si>
  <si>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</si>
  <si>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</si>
  <si>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</si>
  <si>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</si>
  <si>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</si>
  <si>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</si>
  <si>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</si>
  <si>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</si>
  <si>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</si>
  <si>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</si>
  <si>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</si>
  <si>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</si>
  <si>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</si>
  <si>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</si>
  <si>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</si>
  <si>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</si>
  <si>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</si>
  <si>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</si>
  <si>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</si>
  <si>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</si>
  <si>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</si>
  <si>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</si>
  <si>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</si>
  <si>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</si>
  <si>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</si>
  <si>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</si>
  <si>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</si>
  <si>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</si>
  <si>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</si>
  <si>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</si>
  <si>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</si>
  <si>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</si>
  <si>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</si>
  <si>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</si>
  <si>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</si>
  <si>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</si>
  <si>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</si>
  <si>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</si>
  <si>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</si>
  <si>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</si>
  <si>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</si>
  <si>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</si>
  <si>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</si>
  <si>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</si>
  <si>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</si>
  <si>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</si>
  <si>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</si>
  <si>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</si>
  <si>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</si>
  <si>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</si>
  <si>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</si>
  <si>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</si>
  <si>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</si>
  <si>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</si>
  <si>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</si>
  <si>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</si>
  <si>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</si>
  <si>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</si>
  <si>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</si>
  <si>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</si>
  <si>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</si>
  <si>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</si>
  <si>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</si>
  <si>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</si>
  <si>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</si>
  <si>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</si>
  <si>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</si>
  <si>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</si>
  <si>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</si>
  <si>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</si>
  <si>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</si>
  <si>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</si>
  <si>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</si>
  <si>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</si>
  <si>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</si>
  <si>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</si>
  <si>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</si>
  <si>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</si>
  <si>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</si>
  <si>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</si>
  <si>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</si>
  <si>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</si>
  <si>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</si>
  <si>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</si>
  <si>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</si>
  <si>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</si>
  <si>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</si>
  <si>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</si>
  <si>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</si>
  <si>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</si>
  <si>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</si>
  <si>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</si>
  <si>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</si>
  <si>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</si>
  <si>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</si>
  <si>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</si>
  <si>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</si>
  <si>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</si>
  <si>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</si>
  <si>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</si>
  <si>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</si>
  <si>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</si>
  <si>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</si>
  <si>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</si>
  <si>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</si>
  <si>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</si>
  <si>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</si>
  <si>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</si>
  <si>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</si>
  <si>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</si>
  <si>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</si>
  <si>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</si>
  <si>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</si>
  <si>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</si>
  <si>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</si>
  <si>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</si>
  <si>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</si>
  <si>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</si>
  <si>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</si>
  <si>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</si>
  <si>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</si>
  <si>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</si>
  <si>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</si>
  <si>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</si>
  <si>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</si>
  <si>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</si>
  <si>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</si>
  <si>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</si>
  <si>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</si>
  <si>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</si>
  <si>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</si>
  <si>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</si>
  <si>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</si>
  <si>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</si>
  <si>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</si>
  <si>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</si>
  <si>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</si>
  <si>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</si>
  <si>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</si>
  <si>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</si>
  <si>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</si>
  <si>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</si>
  <si>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</si>
  <si>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</si>
  <si>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</si>
  <si>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</si>
  <si>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</si>
  <si>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</si>
  <si>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</si>
  <si>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</si>
  <si>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</si>
  <si>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</si>
  <si>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</si>
  <si>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</si>
  <si>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</si>
  <si>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</si>
  <si>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</si>
  <si>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</si>
  <si>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</si>
  <si>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</si>
  <si>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</si>
  <si>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</si>
  <si>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</si>
  <si>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</si>
  <si>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</si>
  <si>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</si>
  <si>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</si>
  <si>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</si>
  <si>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</si>
  <si>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</si>
  <si>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</si>
  <si>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</si>
  <si>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</si>
  <si>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</si>
  <si>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</si>
  <si>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</si>
  <si>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</si>
  <si>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</si>
  <si>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</si>
  <si>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</si>
  <si>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</si>
  <si>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</si>
  <si>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</si>
  <si>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</si>
  <si>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</si>
  <si>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</si>
  <si>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</si>
  <si>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</si>
  <si>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</si>
  <si>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</si>
  <si>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</si>
  <si>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</si>
  <si>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</si>
  <si>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</si>
  <si>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</si>
  <si>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</si>
  <si>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</si>
  <si>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</si>
  <si>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</si>
  <si>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</si>
  <si>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</si>
  <si>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</si>
  <si>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</si>
  <si>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</si>
  <si>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</si>
  <si>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</si>
  <si>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</si>
  <si>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</si>
  <si>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</si>
  <si>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</si>
  <si>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</si>
  <si>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</si>
  <si>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</si>
  <si>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</si>
  <si>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</si>
  <si>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</si>
  <si>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</si>
  <si>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</si>
  <si>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</si>
  <si>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</si>
  <si>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</si>
  <si>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</si>
  <si>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</si>
  <si>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</si>
  <si>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</si>
  <si>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</si>
  <si>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</si>
  <si>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</si>
  <si>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</si>
  <si>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</si>
  <si>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</si>
  <si>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</si>
  <si>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</si>
  <si>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</si>
  <si>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</si>
  <si>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</si>
  <si>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</si>
  <si>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</si>
  <si>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</si>
  <si>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</si>
  <si>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</si>
  <si>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</si>
  <si>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</si>
  <si>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</si>
  <si>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</si>
  <si>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</si>
  <si>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</si>
  <si>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</si>
  <si>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</si>
  <si>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</si>
  <si>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</si>
  <si>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</si>
  <si>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</si>
  <si>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</si>
  <si>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</si>
  <si>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</si>
  <si>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</si>
  <si>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</si>
  <si>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</si>
  <si>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</si>
  <si>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</si>
  <si>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</si>
  <si>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</si>
  <si>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</si>
  <si>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</si>
  <si>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</si>
  <si>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</si>
  <si>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</si>
  <si>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</si>
  <si>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</si>
  <si>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</si>
  <si>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</si>
  <si>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</si>
  <si>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</si>
  <si>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</si>
  <si>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</si>
  <si>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</si>
  <si>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</si>
  <si>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</si>
  <si>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</si>
  <si>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</si>
  <si>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</si>
  <si>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</si>
  <si>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</si>
  <si>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</si>
  <si>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</si>
  <si>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</si>
  <si>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</si>
  <si>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</si>
  <si>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</si>
  <si>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</si>
  <si>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</si>
  <si>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</si>
  <si>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</si>
  <si>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</si>
  <si>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</si>
  <si>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</si>
  <si>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</si>
  <si>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</si>
  <si>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</si>
  <si>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</si>
  <si>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</si>
  <si>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</si>
  <si>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</si>
  <si>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</si>
  <si>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</si>
  <si>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</si>
  <si>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</si>
  <si>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</si>
  <si>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</si>
  <si>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</si>
  <si>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</si>
  <si>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</si>
  <si>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</si>
  <si>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</si>
  <si>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</si>
  <si>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</si>
  <si>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</si>
  <si>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</si>
  <si>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</si>
  <si>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</si>
  <si>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</si>
  <si>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</si>
  <si>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</si>
  <si>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</si>
  <si>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</si>
  <si>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</si>
  <si>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</si>
  <si>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</si>
  <si>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</si>
  <si>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</si>
  <si>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</si>
  <si>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</si>
  <si>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</si>
  <si>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</si>
  <si>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</si>
  <si>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</si>
  <si>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</si>
  <si>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</si>
  <si>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</si>
  <si>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</si>
  <si>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</si>
  <si>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</si>
  <si>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</si>
  <si>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</si>
  <si>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</si>
  <si>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</si>
  <si>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</si>
  <si>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</si>
  <si>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</si>
  <si>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</si>
  <si>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</si>
  <si>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</si>
  <si>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</si>
  <si>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</si>
  <si>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</si>
  <si>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</si>
  <si>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</si>
  <si>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</si>
  <si>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</si>
  <si>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</si>
  <si>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</si>
  <si>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</si>
  <si>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</si>
  <si>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</si>
  <si>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</si>
  <si>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</si>
  <si>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</si>
  <si>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</si>
  <si>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</si>
  <si>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</si>
  <si>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</si>
  <si>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</si>
  <si>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</si>
  <si>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</si>
  <si>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</si>
  <si>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</si>
  <si>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</si>
  <si>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</si>
  <si>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</si>
  <si>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</si>
  <si>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</si>
  <si>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</si>
  <si>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</si>
  <si>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</si>
  <si>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</si>
  <si>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</si>
  <si>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</si>
  <si>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</si>
  <si>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</si>
  <si>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</si>
  <si>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</si>
  <si>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</si>
  <si>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</si>
  <si>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</si>
  <si>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</si>
  <si>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</si>
  <si>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</si>
  <si>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</si>
  <si>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</si>
  <si>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</si>
  <si>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</si>
  <si>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</si>
  <si>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</si>
  <si>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</si>
  <si>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</si>
  <si>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</si>
  <si>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</si>
  <si>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</si>
  <si>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</si>
  <si>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</si>
  <si>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</si>
  <si>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</si>
  <si>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</si>
  <si>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</si>
  <si>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</si>
  <si>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</si>
  <si>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</si>
  <si>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</si>
  <si>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</si>
  <si>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</si>
  <si>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</si>
  <si>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</si>
  <si>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</si>
  <si>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</si>
  <si>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</si>
  <si>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</si>
  <si>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</si>
  <si>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</si>
  <si>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</si>
  <si>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</si>
  <si>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</si>
  <si>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</si>
  <si>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</si>
  <si>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</si>
  <si>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</si>
  <si>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</si>
  <si>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</si>
  <si>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</si>
  <si>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</si>
  <si>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</si>
  <si>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</si>
  <si>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</si>
  <si>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</si>
  <si>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</si>
  <si>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</si>
  <si>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</si>
  <si>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</si>
  <si>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</si>
  <si>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</si>
  <si>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</si>
  <si>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</si>
  <si>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</si>
  <si>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</si>
  <si>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</si>
  <si>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</si>
  <si>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</si>
  <si>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</si>
  <si>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</si>
  <si>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</si>
  <si>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</si>
  <si>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</si>
  <si>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</si>
  <si>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</si>
  <si>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</si>
  <si>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</si>
  <si>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</si>
  <si>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</si>
  <si>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</si>
  <si>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</si>
  <si>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</si>
  <si>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</si>
  <si>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</si>
  <si>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</si>
  <si>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</si>
  <si>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</si>
  <si>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</si>
  <si>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</si>
  <si>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</si>
  <si>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</si>
  <si>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</si>
  <si>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</si>
  <si>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</si>
  <si>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</si>
  <si>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</si>
  <si>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</si>
  <si>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</si>
  <si>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</si>
  <si>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</si>
  <si>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</si>
  <si>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</si>
  <si>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</si>
  <si>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</si>
  <si>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</si>
  <si>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</si>
  <si>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</si>
  <si>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</si>
  <si>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</si>
  <si>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</si>
  <si>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</si>
  <si>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</si>
  <si>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</si>
  <si>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</si>
  <si>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</si>
  <si>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</si>
  <si>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</si>
  <si>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</si>
  <si>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</si>
  <si>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</si>
  <si>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</si>
  <si>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</si>
  <si>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</si>
  <si>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</si>
  <si>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</si>
  <si>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</si>
  <si>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</si>
  <si>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</si>
  <si>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</si>
  <si>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</si>
  <si>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</si>
  <si>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</si>
  <si>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</si>
  <si>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</si>
  <si>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</si>
  <si>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</si>
  <si>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</si>
  <si>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</si>
  <si>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</si>
  <si>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</si>
  <si>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</si>
  <si>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</si>
  <si>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</si>
  <si>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</si>
  <si>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</si>
  <si>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</si>
  <si>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</si>
  <si>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</si>
  <si>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</si>
  <si>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</si>
  <si>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</si>
  <si>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</si>
  <si>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</si>
  <si>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</si>
  <si>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</si>
  <si>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</si>
  <si>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</si>
  <si>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</si>
  <si>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</si>
  <si>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</si>
  <si>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</si>
  <si>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</si>
  <si>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</si>
  <si>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</si>
  <si>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</si>
  <si>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</si>
  <si>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</si>
  <si>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</si>
  <si>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</si>
  <si>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</si>
  <si>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</si>
  <si>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</si>
  <si>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</si>
  <si>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</si>
  <si>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</si>
  <si>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</si>
  <si>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</si>
  <si>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</si>
  <si>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</si>
  <si>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</si>
  <si>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</si>
  <si>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</si>
  <si>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</si>
  <si>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</si>
  <si>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</si>
  <si>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</si>
  <si>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</si>
  <si>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</si>
  <si>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</si>
  <si>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</si>
  <si>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</si>
  <si>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</si>
  <si>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</si>
  <si>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</si>
  <si>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</si>
  <si>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</si>
  <si>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</si>
  <si>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</si>
  <si>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</si>
  <si>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</si>
  <si>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</si>
  <si>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</si>
  <si>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</si>
  <si>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</si>
  <si>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</si>
  <si>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</si>
  <si>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</si>
  <si>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</si>
  <si>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</si>
  <si>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</si>
  <si>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</si>
  <si>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</si>
  <si>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</si>
  <si>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</si>
  <si>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</si>
  <si>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</si>
  <si>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</si>
  <si>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</si>
  <si>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</si>
  <si>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</si>
  <si>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</si>
  <si>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</si>
  <si>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</si>
  <si>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</si>
  <si>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</si>
  <si>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</si>
  <si>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</si>
  <si>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</si>
  <si>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</si>
  <si>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</si>
  <si>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</si>
  <si>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</si>
  <si>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</si>
  <si>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</si>
  <si>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</si>
  <si>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</si>
  <si>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</si>
  <si>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</si>
  <si>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</si>
  <si>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</si>
  <si>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</si>
  <si>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</si>
  <si>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</si>
  <si>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</si>
  <si>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</si>
  <si>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</si>
  <si>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</si>
  <si>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</si>
  <si>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</si>
  <si>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</si>
  <si>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</si>
  <si>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</si>
  <si>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</si>
  <si>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</si>
  <si>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</si>
  <si>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</si>
  <si>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</si>
  <si>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</si>
  <si>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</si>
  <si>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</si>
  <si>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</si>
  <si>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</si>
  <si>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</si>
  <si>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</si>
  <si>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</si>
  <si>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</si>
  <si>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</si>
  <si>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</si>
  <si>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</si>
  <si>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</si>
  <si>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</si>
  <si>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</si>
  <si>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</si>
  <si>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</si>
  <si>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</si>
  <si>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</si>
  <si>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</si>
  <si>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</si>
  <si>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</si>
  <si>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</si>
  <si>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</si>
  <si>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</si>
  <si>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</si>
  <si>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</si>
  <si>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</si>
  <si>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</si>
  <si>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</si>
  <si>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</si>
  <si>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</si>
  <si>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</si>
  <si>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</si>
  <si>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</si>
  <si>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</si>
  <si>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</si>
  <si>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</si>
  <si>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</si>
  <si>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</si>
  <si>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</si>
  <si>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</si>
  <si>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</si>
  <si>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</si>
  <si>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</si>
  <si>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</si>
  <si>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</si>
  <si>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</si>
  <si>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</si>
  <si>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</si>
  <si>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</si>
  <si>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</si>
  <si>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</si>
  <si>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</si>
  <si>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</si>
  <si>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</si>
  <si>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</si>
  <si>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</si>
  <si>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</si>
  <si>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</si>
  <si>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</si>
  <si>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</si>
  <si>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</si>
  <si>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</si>
  <si>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</si>
  <si>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</si>
  <si>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</si>
  <si>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</si>
  <si>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</si>
  <si>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</si>
  <si>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</si>
  <si>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</si>
  <si>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</si>
  <si>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</si>
  <si>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</si>
  <si>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</si>
  <si>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</si>
  <si>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</si>
  <si>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</si>
  <si>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</si>
  <si>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</si>
  <si>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</si>
  <si>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</si>
  <si>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</si>
  <si>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</si>
  <si>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</si>
  <si>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</si>
  <si>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</si>
  <si>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</si>
  <si>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</si>
  <si>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</si>
  <si>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</si>
  <si>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</si>
  <si>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</si>
  <si>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</si>
  <si>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</si>
  <si>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</si>
  <si>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</si>
  <si>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</si>
  <si>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</si>
  <si>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</si>
  <si>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</si>
  <si>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</si>
  <si>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</si>
  <si>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</si>
  <si>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</si>
  <si>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</si>
  <si>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</si>
  <si>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</si>
  <si>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</si>
  <si>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</si>
  <si>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</si>
  <si>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</si>
  <si>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</si>
  <si>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</si>
  <si>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</si>
  <si>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</si>
  <si>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</si>
  <si>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</si>
  <si>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</si>
  <si>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</si>
  <si>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</si>
  <si>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</si>
  <si>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</si>
  <si>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</si>
  <si>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</si>
  <si>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</si>
  <si>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</si>
  <si>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</si>
  <si>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</si>
  <si>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</si>
  <si>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</si>
  <si>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</si>
  <si>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</si>
  <si>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</si>
  <si>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</si>
  <si>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</si>
  <si>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</si>
  <si>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</si>
  <si>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</si>
  <si>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</si>
  <si>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</si>
  <si>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</si>
  <si>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</si>
  <si>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</si>
  <si>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</si>
  <si>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</si>
  <si>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</si>
  <si>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</si>
  <si>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</si>
  <si>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</si>
  <si>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</si>
  <si>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</si>
  <si>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</si>
  <si>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</si>
  <si>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</si>
  <si>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</si>
  <si>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</si>
  <si>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</si>
  <si>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</si>
  <si>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</si>
  <si>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</si>
  <si>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</si>
  <si>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</si>
  <si>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</si>
  <si>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</si>
  <si>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</si>
  <si>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</si>
  <si>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</si>
  <si>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</si>
  <si>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</si>
  <si>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</si>
  <si>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</si>
  <si>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</si>
  <si>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</si>
  <si>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</si>
  <si>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</si>
  <si>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</si>
  <si>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</si>
  <si>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</si>
  <si>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</si>
  <si>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</si>
  <si>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</si>
  <si>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</si>
  <si>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</si>
  <si>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</si>
  <si>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</si>
  <si>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</si>
  <si>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</si>
  <si>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</si>
  <si>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</si>
  <si>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</si>
  <si>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</si>
  <si>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</si>
  <si>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</si>
  <si>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</si>
  <si>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</si>
  <si>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</si>
  <si>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</si>
  <si>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</si>
  <si>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</si>
  <si>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</si>
  <si>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</si>
  <si>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</si>
  <si>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</si>
  <si>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</si>
  <si>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</si>
  <si>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</si>
  <si>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</si>
  <si>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</si>
  <si>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</si>
  <si>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</si>
  <si>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</si>
  <si>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</si>
  <si>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</si>
  <si>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</si>
  <si>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</si>
  <si>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</si>
  <si>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</si>
  <si>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</si>
  <si>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</si>
  <si>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</si>
  <si>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</si>
  <si>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</si>
  <si>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</si>
  <si>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</si>
  <si>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</si>
  <si>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</si>
  <si>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</si>
  <si>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</si>
  <si>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</si>
  <si>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</si>
  <si>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</si>
  <si>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</si>
  <si>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</si>
  <si>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</si>
  <si>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</si>
  <si>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</si>
  <si>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</si>
  <si>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</si>
  <si>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</si>
  <si>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</si>
  <si>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</si>
  <si>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</si>
  <si>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</si>
  <si>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</si>
  <si>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</si>
  <si>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</si>
  <si>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</si>
  <si>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</si>
  <si>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</si>
  <si>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</si>
  <si>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</si>
  <si>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</si>
  <si>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</si>
  <si>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</si>
  <si>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</si>
  <si>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</si>
  <si>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</si>
  <si>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</si>
  <si>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</si>
  <si>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</si>
  <si>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</si>
  <si>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</si>
  <si>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</si>
  <si>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</si>
  <si>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</si>
  <si>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</si>
  <si>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</si>
  <si>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</si>
  <si>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</si>
  <si>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</si>
  <si>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</si>
  <si>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</si>
  <si>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</si>
  <si>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</si>
  <si>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</si>
  <si>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</si>
  <si>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</si>
  <si>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</si>
  <si>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</si>
  <si>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</si>
  <si>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</si>
  <si>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</si>
  <si>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</si>
  <si>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</si>
  <si>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</si>
  <si>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</si>
  <si>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</si>
  <si>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</si>
  <si>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</si>
  <si>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</si>
  <si>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</si>
  <si>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</si>
  <si>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</si>
  <si>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</si>
  <si>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</si>
  <si>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</si>
  <si>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</si>
  <si>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</si>
  <si>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</si>
  <si>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</si>
  <si>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</si>
  <si>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</si>
  <si>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</si>
  <si>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</si>
  <si>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</si>
  <si>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</si>
  <si>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</si>
  <si>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</si>
  <si>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</si>
  <si>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</si>
  <si>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</si>
  <si>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</si>
  <si>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</si>
  <si>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</si>
  <si>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</si>
  <si>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</si>
  <si>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</si>
  <si>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</si>
  <si>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</si>
  <si>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</si>
  <si>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</si>
  <si>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</si>
  <si>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</si>
  <si>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</si>
  <si>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</si>
  <si>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</si>
  <si>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</si>
  <si>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</si>
  <si>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</si>
  <si>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</si>
  <si>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</si>
  <si>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</si>
  <si>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</si>
  <si>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</si>
  <si>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</si>
  <si>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</si>
  <si>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</si>
  <si>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</si>
  <si>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</si>
  <si>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</si>
  <si>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</si>
  <si>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</si>
  <si>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</si>
  <si>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</si>
  <si>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</si>
  <si>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</si>
  <si>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</si>
  <si>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</si>
  <si>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</si>
  <si>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</si>
  <si>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</si>
  <si>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</si>
  <si>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</si>
  <si>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</si>
  <si>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</si>
  <si>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</si>
  <si>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</si>
  <si>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</si>
  <si>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</si>
  <si>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</si>
  <si>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</si>
  <si>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</si>
  <si>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</si>
  <si>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</si>
  <si>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</si>
  <si>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</si>
  <si>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</si>
  <si>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</si>
  <si>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</si>
  <si>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</si>
  <si>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</si>
  <si>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</si>
  <si>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</si>
  <si>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</si>
  <si>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</si>
  <si>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</si>
  <si>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</si>
  <si>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</si>
  <si>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</si>
  <si>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</si>
  <si>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</si>
  <si>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</si>
  <si>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</si>
  <si>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</si>
  <si>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</si>
  <si>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</si>
  <si>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</si>
  <si>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</si>
  <si>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</si>
  <si>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</si>
  <si>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</si>
  <si>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</si>
  <si>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</si>
  <si>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</si>
  <si>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</si>
  <si>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</si>
  <si>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</si>
  <si>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</si>
  <si>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</si>
  <si>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</si>
  <si>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</si>
  <si>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</si>
  <si>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</si>
  <si>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</si>
  <si>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</si>
  <si>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</si>
  <si>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</si>
  <si>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</si>
  <si>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</si>
  <si>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</si>
  <si>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</si>
  <si>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</si>
  <si>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</si>
  <si>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</si>
  <si>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</si>
  <si>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</si>
  <si>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</si>
  <si>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</si>
  <si>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</si>
  <si>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</si>
  <si>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</si>
  <si>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</si>
  <si>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</si>
  <si>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</si>
  <si>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</si>
  <si>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</si>
  <si>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</si>
  <si>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</si>
  <si>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</si>
  <si>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</si>
  <si>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</si>
  <si>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</si>
  <si>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</si>
  <si>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</si>
  <si>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</si>
  <si>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</si>
  <si>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</si>
  <si>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</si>
  <si>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</si>
  <si>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</si>
  <si>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</si>
  <si>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</si>
  <si>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</si>
  <si>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</si>
  <si>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</si>
  <si>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</si>
  <si>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</si>
  <si>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</si>
  <si>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</si>
  <si>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</si>
  <si>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</si>
  <si>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</si>
  <si>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</si>
  <si>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</si>
  <si>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</si>
  <si>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</si>
  <si>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</si>
  <si>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</si>
  <si>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</si>
  <si>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</si>
  <si>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</si>
  <si>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</si>
  <si>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</si>
  <si>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</si>
  <si>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</si>
  <si>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</si>
  <si>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</si>
  <si>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</si>
  <si>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</si>
  <si>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</si>
  <si>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</si>
  <si>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</si>
  <si>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</si>
  <si>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</si>
  <si>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</si>
  <si>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</si>
  <si>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</si>
  <si>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</si>
  <si>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</si>
  <si>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</si>
  <si>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</si>
  <si>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</si>
  <si>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</si>
  <si>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</si>
  <si>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</si>
  <si>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</si>
  <si>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</si>
  <si>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</si>
  <si>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</si>
  <si>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</si>
  <si>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</si>
  <si>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</si>
  <si>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</si>
  <si>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</si>
  <si>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</si>
  <si>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</si>
  <si>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</si>
  <si>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</si>
  <si>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</si>
  <si>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</si>
  <si>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</si>
  <si>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</si>
  <si>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</si>
  <si>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</si>
  <si>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</si>
  <si>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</si>
  <si>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</si>
  <si>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</si>
  <si>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</si>
  <si>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</si>
  <si>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</si>
  <si>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</si>
  <si>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</si>
  <si>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</si>
  <si>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</si>
  <si>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</si>
  <si>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</si>
  <si>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</si>
  <si>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</si>
  <si>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</si>
  <si>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</si>
  <si>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</si>
  <si>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</si>
  <si>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</si>
  <si>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</si>
  <si>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</si>
  <si>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</si>
  <si>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</si>
  <si>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</si>
  <si>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</si>
  <si>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</si>
  <si>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</si>
  <si>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</si>
  <si>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</si>
  <si>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</si>
  <si>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</si>
  <si>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</si>
  <si>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</si>
  <si>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</si>
  <si>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</si>
  <si>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</si>
  <si>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</si>
  <si>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</si>
  <si>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</si>
  <si>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</si>
  <si>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</si>
  <si>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</si>
  <si>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</si>
  <si>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</si>
  <si>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</si>
  <si>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</si>
  <si>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</si>
  <si>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</si>
  <si>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</si>
  <si>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</si>
  <si>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</si>
  <si>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</si>
  <si>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</si>
  <si>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</si>
  <si>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</si>
  <si>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</si>
  <si>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</si>
  <si>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</si>
  <si>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</si>
  <si>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</si>
  <si>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</si>
  <si>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</si>
  <si>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</si>
  <si>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</si>
  <si>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</si>
  <si>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</si>
  <si>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</si>
  <si>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</si>
  <si>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</si>
  <si>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</si>
  <si>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</si>
  <si>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</si>
  <si>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</si>
  <si>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</si>
  <si>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</si>
  <si>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</si>
  <si>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</si>
  <si>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</si>
  <si>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</si>
  <si>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</si>
  <si>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</si>
  <si>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</si>
  <si>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</si>
  <si>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</si>
  <si>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</si>
  <si>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</si>
  <si>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</si>
  <si>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</si>
  <si>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</si>
  <si>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</si>
  <si>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</si>
  <si>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</si>
  <si>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</si>
  <si>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</si>
  <si>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</si>
  <si>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</si>
  <si>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</si>
  <si>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</si>
  <si>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</si>
  <si>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</si>
  <si>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</si>
  <si>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</si>
  <si>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</si>
  <si>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</si>
  <si>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</si>
  <si>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</si>
  <si>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</si>
  <si>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</si>
  <si>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</si>
  <si>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</si>
  <si>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</si>
  <si>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</si>
  <si>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</si>
  <si>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</si>
  <si>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</si>
  <si>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</si>
  <si>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</si>
  <si>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</si>
  <si>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</si>
  <si>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</si>
  <si>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</si>
  <si>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</si>
  <si>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</si>
  <si>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</si>
  <si>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</si>
  <si>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</si>
  <si>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</si>
  <si>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</si>
  <si>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</si>
  <si>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</si>
  <si>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</si>
  <si>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</si>
  <si>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</si>
  <si>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</si>
  <si>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</si>
  <si>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</si>
  <si>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</si>
  <si>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</si>
  <si>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</si>
  <si>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</si>
  <si>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</si>
  <si>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</si>
  <si>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</si>
  <si>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</si>
  <si>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</si>
  <si>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</si>
  <si>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</si>
  <si>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</si>
  <si>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</si>
  <si>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</si>
  <si>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</si>
  <si>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</si>
  <si>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</si>
  <si>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</si>
  <si>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</si>
  <si>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</si>
  <si>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</si>
  <si>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</si>
  <si>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</si>
  <si>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</si>
  <si>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</si>
  <si>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</si>
  <si>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</si>
  <si>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</si>
  <si>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</si>
  <si>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</si>
  <si>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</si>
  <si>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</si>
  <si>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</si>
  <si>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</si>
  <si>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</si>
  <si>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</si>
  <si>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</si>
  <si>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</si>
  <si>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</si>
  <si>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</si>
  <si>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</si>
  <si>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</si>
  <si>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</si>
  <si>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</si>
  <si>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</si>
  <si>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</si>
  <si>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</si>
  <si>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</si>
  <si>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</si>
  <si>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</si>
  <si>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</si>
  <si>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</si>
  <si>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</si>
  <si>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</si>
  <si>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</si>
  <si>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</si>
  <si>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</si>
  <si>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</si>
  <si>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</si>
  <si>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</si>
  <si>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</si>
  <si>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</si>
  <si>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</si>
  <si>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</si>
  <si>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</si>
  <si>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</si>
  <si>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</si>
  <si>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</si>
  <si>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</si>
  <si>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</si>
  <si>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</si>
  <si>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</si>
  <si>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</si>
  <si>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</si>
  <si>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</si>
  <si>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</si>
  <si>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</si>
  <si>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</si>
  <si>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</si>
  <si>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</si>
  <si>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</si>
  <si>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</si>
  <si>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</si>
  <si>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</si>
  <si>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</si>
  <si>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</si>
  <si>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</si>
  <si>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</si>
  <si>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</si>
  <si>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</si>
  <si>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</si>
  <si>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</si>
  <si>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</si>
  <si>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</si>
  <si>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</si>
  <si>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</si>
  <si>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</si>
  <si>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</si>
  <si>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</si>
  <si>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</si>
  <si>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</si>
  <si>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</si>
  <si>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</si>
  <si>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</si>
  <si>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</si>
  <si>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</si>
  <si>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</si>
  <si>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</si>
  <si>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</si>
  <si>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</si>
  <si>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</si>
  <si>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</si>
  <si>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</si>
  <si>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</si>
  <si>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</si>
  <si>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</si>
  <si>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</si>
  <si>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</si>
  <si>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</si>
  <si>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</si>
  <si>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</si>
  <si>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</si>
  <si>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</si>
  <si>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</si>
  <si>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</si>
  <si>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</si>
  <si>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</si>
  <si>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</si>
  <si>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</si>
  <si>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</si>
  <si>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</si>
  <si>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</si>
  <si>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</si>
  <si>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</si>
  <si>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</si>
  <si>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</si>
  <si>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</si>
  <si>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</si>
  <si>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</si>
  <si>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</si>
  <si>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</si>
  <si>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</si>
  <si>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</si>
  <si>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</si>
  <si>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</si>
  <si>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</si>
  <si>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</si>
  <si>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</si>
  <si>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</si>
  <si>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</si>
  <si>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</si>
  <si>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</si>
  <si>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</si>
  <si>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</si>
  <si>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</si>
  <si>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</si>
  <si>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</si>
  <si>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</si>
  <si>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</si>
  <si>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</si>
  <si>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</si>
  <si>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</si>
  <si>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</si>
  <si>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</si>
  <si>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</si>
  <si>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</si>
  <si>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</si>
  <si>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</si>
  <si>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</si>
  <si>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</si>
  <si>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</si>
  <si>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</si>
  <si>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</si>
  <si>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</si>
  <si>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</si>
  <si>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</si>
  <si>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</si>
  <si>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</si>
  <si>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</si>
  <si>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</si>
  <si>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</si>
  <si>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</si>
  <si>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</si>
  <si>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</si>
  <si>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</si>
  <si>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</si>
  <si>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</si>
  <si>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</si>
  <si>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</si>
  <si>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</si>
  <si>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</si>
  <si>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</si>
  <si>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</si>
  <si>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</si>
  <si>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</si>
  <si>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</si>
  <si>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</si>
  <si>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</si>
  <si>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</si>
  <si>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</si>
  <si>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</si>
  <si>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</si>
  <si>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</si>
  <si>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</si>
  <si>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</si>
  <si>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</si>
  <si>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</si>
  <si>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</si>
  <si>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</si>
  <si>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</si>
  <si>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</si>
  <si>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</si>
  <si>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</si>
  <si>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</si>
  <si>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</si>
  <si>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</si>
  <si>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</si>
  <si>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</si>
  <si>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</si>
  <si>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</si>
  <si>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</si>
  <si>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</si>
  <si>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</si>
  <si>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</si>
  <si>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</si>
  <si>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</si>
  <si>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</si>
  <si>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</si>
  <si>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</si>
  <si>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</si>
  <si>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</si>
  <si>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</si>
  <si>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</si>
  <si>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</si>
  <si>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</si>
  <si>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</si>
  <si>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</si>
  <si>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</si>
  <si>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</si>
  <si>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</si>
  <si>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</si>
  <si>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</si>
  <si>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</si>
  <si>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</si>
  <si>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</si>
  <si>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</si>
  <si>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</si>
  <si>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</si>
  <si>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</si>
  <si>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</si>
  <si>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</si>
  <si>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</si>
  <si>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</si>
  <si>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</si>
  <si>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</si>
  <si>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</si>
  <si>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</si>
  <si>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</si>
  <si>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</si>
  <si>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</si>
  <si>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</si>
  <si>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</si>
  <si>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</si>
  <si>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</si>
  <si>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</si>
  <si>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</si>
  <si>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</si>
  <si>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</si>
  <si>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</si>
  <si>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</si>
  <si>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</si>
  <si>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</si>
  <si>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</si>
  <si>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</si>
  <si>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</si>
  <si>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</si>
  <si>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</si>
  <si>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</si>
  <si>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</si>
  <si>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</si>
  <si>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</si>
  <si>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</si>
  <si>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</si>
  <si>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</si>
  <si>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</si>
  <si>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</si>
  <si>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</si>
  <si>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</si>
  <si>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</si>
  <si>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</si>
  <si>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</si>
  <si>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</si>
  <si>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</si>
  <si>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</si>
  <si>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</si>
  <si>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</si>
  <si>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</si>
  <si>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</si>
  <si>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</si>
  <si>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</si>
  <si>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</si>
  <si>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</si>
  <si>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</si>
  <si>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</si>
  <si>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</si>
  <si>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</si>
  <si>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</si>
  <si>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</si>
  <si>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</si>
  <si>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</si>
  <si>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</si>
  <si>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</si>
  <si>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</si>
  <si>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</si>
  <si>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</si>
  <si>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</si>
  <si>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</si>
  <si>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</si>
  <si>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</si>
  <si>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</si>
  <si>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</si>
  <si>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</si>
  <si>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</si>
  <si>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</si>
  <si>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</si>
  <si>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</si>
  <si>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</si>
  <si>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</si>
  <si>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</si>
  <si>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</si>
  <si>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</si>
  <si>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</si>
  <si>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</si>
  <si>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</si>
  <si>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</si>
  <si>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</si>
  <si>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</si>
  <si>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</si>
  <si>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</si>
  <si>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</si>
  <si>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</si>
  <si>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</si>
  <si>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</si>
  <si>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</si>
  <si>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</si>
  <si>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</si>
  <si>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</si>
  <si>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</si>
  <si>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</si>
  <si>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</si>
  <si>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</si>
  <si>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</si>
  <si>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</si>
  <si>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</si>
  <si>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</si>
  <si>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</si>
  <si>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</si>
  <si>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</si>
  <si>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</si>
  <si>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</si>
  <si>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</si>
  <si>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</si>
  <si>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</si>
  <si>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</si>
  <si>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</si>
  <si>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</si>
  <si>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</si>
  <si>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</si>
  <si>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</si>
  <si>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</si>
  <si>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</si>
  <si>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</si>
  <si>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</si>
  <si>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</si>
  <si>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</si>
  <si>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</si>
  <si>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</si>
  <si>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</si>
  <si>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</si>
  <si>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</si>
  <si>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</si>
  <si>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</si>
  <si>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</si>
  <si>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</si>
  <si>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</si>
  <si>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</si>
  <si>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</si>
  <si>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</si>
  <si>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</si>
  <si>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</si>
  <si>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</si>
  <si>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</si>
  <si>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</si>
  <si>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</si>
  <si>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</si>
  <si>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</si>
  <si>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</si>
  <si>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</si>
  <si>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</si>
  <si>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</si>
  <si>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</si>
  <si>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</si>
  <si>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</si>
  <si>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</si>
  <si>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</si>
  <si>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</si>
  <si>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</si>
  <si>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</si>
  <si>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</si>
  <si>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</si>
  <si>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</si>
  <si>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</si>
  <si>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</si>
  <si>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</si>
  <si>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</si>
  <si>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</si>
  <si>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</si>
  <si>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</si>
  <si>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</si>
  <si>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</si>
  <si>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</si>
  <si>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</si>
  <si>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</si>
  <si>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</si>
  <si>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</si>
  <si>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</si>
  <si>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</si>
  <si>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</si>
  <si>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</si>
  <si>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</si>
  <si>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</si>
  <si>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</si>
  <si>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</si>
  <si>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</si>
  <si>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</si>
  <si>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</si>
  <si>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</si>
  <si>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</si>
  <si>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</si>
  <si>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</si>
  <si>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</si>
  <si>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</si>
  <si>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</si>
  <si>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</si>
  <si>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</si>
  <si>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</si>
  <si>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</si>
  <si>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</si>
  <si>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</si>
  <si>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</si>
  <si>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</si>
  <si>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</si>
  <si>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</si>
  <si>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</si>
  <si>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</si>
  <si>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</si>
  <si>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</si>
  <si>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</si>
  <si>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</si>
  <si>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</si>
  <si>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</si>
  <si>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</si>
  <si>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</si>
  <si>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</si>
  <si>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</si>
  <si>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</si>
  <si>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</si>
  <si>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</si>
  <si>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</si>
  <si>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</si>
  <si>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</si>
  <si>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</si>
  <si>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</si>
  <si>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</si>
  <si>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</si>
  <si>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</si>
  <si>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</si>
  <si>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</si>
  <si>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</si>
  <si>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</si>
  <si>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</si>
  <si>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</si>
  <si>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</si>
  <si>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</si>
  <si>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</si>
  <si>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</si>
  <si>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</si>
  <si>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</si>
  <si>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</si>
  <si>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</si>
  <si>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</si>
  <si>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</si>
  <si>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</si>
  <si>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</si>
  <si>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</si>
  <si>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</si>
  <si>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</si>
  <si>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</si>
  <si>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</si>
  <si>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</si>
  <si>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</si>
  <si>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</si>
  <si>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</si>
  <si>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</si>
  <si>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</si>
  <si>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</si>
  <si>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</si>
  <si>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</si>
  <si>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</si>
  <si>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</si>
  <si>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</si>
  <si>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</si>
  <si>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</si>
  <si>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</si>
  <si>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</si>
  <si>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</si>
  <si>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</si>
  <si>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</si>
  <si>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</si>
  <si>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</si>
  <si>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</si>
  <si>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</si>
  <si>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</si>
  <si>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</si>
  <si>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</si>
  <si>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</si>
  <si>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</si>
  <si>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</si>
  <si>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</si>
  <si>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</si>
  <si>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</si>
  <si>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</si>
  <si>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</si>
  <si>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</si>
  <si>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</si>
  <si>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</si>
  <si>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</si>
  <si>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</si>
  <si>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</si>
  <si>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</si>
  <si>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</si>
  <si>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</si>
  <si>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</si>
  <si>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</si>
  <si>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</si>
  <si>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</si>
  <si>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</si>
  <si>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</si>
  <si>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</si>
  <si>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</si>
  <si>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</si>
  <si>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</si>
  <si>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</si>
  <si>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</si>
  <si>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</si>
  <si>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</si>
  <si>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</si>
  <si>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</si>
  <si>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</si>
  <si>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</si>
  <si>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</si>
  <si>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</si>
  <si>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</si>
  <si>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</si>
  <si>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</si>
  <si>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</si>
  <si>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</si>
  <si>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</si>
  <si>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</si>
  <si>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</si>
  <si>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</si>
  <si>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</si>
  <si>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</si>
  <si>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</si>
  <si>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</si>
  <si>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</si>
  <si>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</si>
  <si>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</si>
  <si>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</si>
  <si>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</si>
  <si>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</si>
  <si>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</si>
  <si>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</si>
  <si>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</si>
  <si>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</si>
  <si>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</si>
  <si>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</si>
  <si>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</si>
  <si>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</si>
  <si>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</si>
  <si>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</si>
  <si>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</si>
  <si>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</si>
  <si>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</si>
  <si>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</si>
  <si>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</si>
  <si>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</si>
  <si>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</si>
  <si>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</si>
  <si>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</si>
  <si>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</si>
  <si>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</si>
  <si>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</si>
  <si>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</si>
  <si>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</si>
  <si>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</si>
  <si>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</si>
  <si>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</si>
  <si>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</si>
  <si>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</si>
  <si>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</si>
  <si>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</si>
  <si>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</si>
  <si>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</si>
  <si>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</si>
  <si>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</si>
  <si>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</si>
  <si>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</si>
  <si>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</si>
  <si>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</si>
  <si>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</si>
  <si>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</si>
  <si>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</si>
  <si>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</si>
  <si>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</si>
  <si>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</si>
  <si>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</si>
  <si>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</si>
  <si>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</si>
  <si>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</si>
  <si>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</si>
  <si>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</si>
  <si>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</si>
  <si>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</si>
  <si>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</si>
  <si>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</si>
  <si>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</si>
  <si>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</si>
  <si>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</si>
  <si>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</si>
  <si>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</si>
  <si>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</si>
  <si>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</si>
  <si>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</si>
  <si>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</si>
  <si>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</si>
  <si>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</si>
  <si>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</si>
  <si>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</si>
  <si>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</si>
  <si>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</si>
  <si>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</si>
  <si>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</si>
  <si>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</si>
  <si>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</si>
  <si>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</si>
  <si>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</si>
  <si>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</si>
  <si>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</si>
  <si>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</si>
  <si>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</si>
  <si>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</si>
  <si>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</si>
  <si>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</si>
  <si>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</si>
  <si>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</si>
  <si>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</si>
  <si>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</si>
  <si>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</si>
  <si>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</si>
  <si>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</si>
  <si>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</si>
  <si>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</si>
  <si>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</si>
  <si>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</si>
  <si>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</si>
  <si>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</si>
  <si>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</si>
  <si>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</si>
  <si>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</si>
  <si>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</si>
  <si>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</si>
  <si>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</si>
  <si>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</si>
  <si>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</si>
  <si>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</si>
  <si>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</si>
  <si>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</si>
  <si>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</si>
  <si>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</si>
  <si>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</si>
  <si>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</si>
  <si>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</si>
  <si>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</si>
  <si>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</si>
  <si>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</si>
  <si>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</si>
  <si>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</si>
  <si>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</si>
  <si>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</si>
  <si>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</si>
  <si>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</si>
  <si>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</si>
  <si>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</si>
  <si>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</si>
  <si>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</si>
  <si>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</si>
  <si>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</si>
  <si>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</si>
  <si>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</si>
  <si>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</si>
  <si>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</si>
  <si>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</si>
  <si>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</si>
  <si>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</si>
  <si>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</si>
  <si>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</si>
  <si>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</si>
  <si>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</si>
  <si>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</si>
  <si>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</si>
  <si>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</si>
  <si>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</si>
  <si>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</si>
  <si>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</si>
  <si>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</si>
  <si>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</si>
  <si>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</si>
  <si>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</si>
  <si>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</si>
  <si>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</si>
  <si>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</si>
  <si>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</si>
  <si>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</si>
  <si>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</si>
  <si>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</si>
  <si>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</si>
  <si>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</si>
  <si>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</si>
  <si>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</si>
  <si>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</si>
  <si>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</si>
  <si>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</si>
  <si>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</si>
  <si>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</si>
  <si>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</si>
  <si>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</si>
  <si>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</si>
  <si>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</si>
  <si>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</si>
  <si>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</si>
  <si>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</si>
  <si>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</si>
  <si>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</si>
  <si>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</si>
  <si>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</si>
  <si>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</si>
  <si>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</si>
  <si>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</si>
  <si>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</si>
  <si>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</si>
  <si>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</si>
  <si>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</si>
  <si>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</si>
  <si>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</si>
  <si>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</si>
  <si>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</si>
  <si>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</si>
  <si>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</si>
  <si>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</si>
  <si>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</si>
  <si>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</si>
  <si>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</si>
  <si>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</si>
  <si>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</si>
  <si>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</si>
  <si>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</si>
  <si>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</si>
  <si>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</si>
  <si>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</si>
  <si>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</si>
  <si>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</si>
  <si>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</si>
  <si>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</si>
  <si>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</si>
  <si>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</si>
  <si>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</si>
  <si>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</si>
  <si>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</si>
  <si>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</si>
  <si>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</si>
  <si>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</si>
  <si>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</si>
  <si>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</si>
  <si>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</si>
  <si>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</si>
  <si>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</si>
  <si>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</si>
  <si>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</si>
  <si>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</si>
  <si>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</si>
  <si>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</si>
  <si>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</si>
  <si>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</si>
  <si>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</si>
  <si>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</si>
  <si>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</si>
  <si>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</si>
  <si>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</si>
  <si>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</si>
  <si>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</si>
  <si>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</si>
  <si>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</si>
  <si>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</si>
  <si>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</si>
  <si>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</si>
  <si>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</si>
  <si>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</si>
  <si>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</si>
  <si>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</si>
  <si>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</si>
  <si>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</si>
  <si>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</si>
  <si>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</si>
  <si>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</si>
  <si>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</si>
  <si>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</si>
  <si>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</si>
  <si>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</si>
  <si>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</si>
  <si>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</si>
  <si>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</si>
  <si>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</si>
  <si>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</si>
  <si>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</si>
  <si>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</si>
  <si>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</si>
  <si>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</si>
  <si>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</si>
  <si>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</si>
  <si>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</si>
  <si>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</si>
  <si>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</si>
  <si>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</si>
  <si>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</si>
  <si>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</si>
  <si>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</si>
  <si>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</si>
  <si>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</si>
  <si>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</si>
  <si>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</si>
  <si>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</si>
  <si>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</si>
  <si>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</si>
  <si>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</si>
  <si>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</si>
  <si>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</si>
  <si>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</si>
  <si>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</si>
  <si>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</si>
  <si>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</si>
  <si>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</si>
  <si>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</si>
  <si>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</si>
  <si>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</si>
  <si>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</si>
  <si>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</si>
  <si>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</si>
  <si>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</si>
  <si>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</si>
  <si>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</si>
  <si>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</si>
  <si>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</si>
  <si>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</si>
  <si>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</si>
  <si>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</si>
  <si>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</si>
  <si>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</si>
  <si>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</si>
  <si>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</si>
  <si>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</si>
  <si>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</si>
  <si>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</si>
  <si>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</si>
  <si>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</si>
  <si>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</si>
  <si>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</si>
  <si>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</si>
  <si>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</si>
  <si>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</si>
  <si>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</si>
  <si>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</si>
  <si>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</si>
  <si>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</si>
  <si>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</si>
  <si>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</si>
  <si>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</si>
  <si>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</si>
  <si>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</si>
  <si>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</si>
  <si>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</si>
  <si>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</si>
  <si>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</si>
  <si>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</si>
  <si>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</si>
  <si>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</si>
  <si>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</si>
  <si>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</si>
  <si>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</si>
  <si>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</si>
  <si>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</si>
  <si>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</si>
  <si>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</si>
  <si>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</si>
  <si>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</si>
  <si>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</si>
  <si>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</si>
  <si>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</si>
  <si>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</si>
  <si>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</si>
  <si>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</si>
  <si>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</si>
  <si>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</si>
  <si>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</si>
  <si>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</si>
  <si>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</si>
  <si>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</si>
  <si>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</si>
  <si>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</si>
  <si>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</si>
  <si>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</si>
  <si>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</si>
  <si>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</si>
  <si>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</si>
  <si>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</si>
  <si>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</si>
  <si>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</si>
  <si>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</si>
  <si>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</si>
  <si>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</si>
  <si>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</si>
  <si>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</si>
  <si>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</si>
  <si>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</si>
  <si>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</si>
  <si>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</si>
  <si>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</si>
  <si>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</si>
  <si>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</si>
  <si>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</si>
  <si>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</si>
  <si>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</si>
  <si>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</si>
  <si>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</si>
  <si>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</si>
  <si>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</si>
  <si>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</si>
  <si>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</si>
  <si>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</si>
  <si>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</si>
  <si>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</si>
  <si>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</si>
  <si>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</si>
  <si>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</si>
  <si>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</si>
  <si>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</si>
  <si>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</si>
  <si>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</si>
  <si>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</si>
  <si>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</si>
  <si>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</si>
  <si>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</si>
  <si>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</si>
  <si>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</si>
  <si>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</si>
  <si>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</si>
  <si>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</si>
  <si>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</si>
  <si>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</si>
  <si>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</si>
  <si>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</si>
  <si>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</si>
  <si>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</si>
  <si>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</si>
  <si>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</si>
  <si>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</si>
  <si>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</si>
  <si>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</si>
  <si>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</si>
  <si>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</si>
  <si>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</si>
  <si>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</si>
  <si>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</si>
  <si>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</si>
  <si>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</si>
  <si>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</si>
  <si>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</si>
  <si>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</si>
  <si>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</si>
  <si>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</si>
  <si>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</si>
  <si>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</si>
  <si>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</si>
  <si>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</si>
  <si>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</si>
  <si>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</si>
  <si>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</si>
  <si>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</si>
  <si>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</si>
  <si>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</si>
  <si>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</si>
  <si>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</si>
  <si>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</si>
  <si>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</si>
  <si>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</si>
  <si>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</si>
  <si>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</si>
  <si>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</si>
  <si>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</si>
  <si>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</si>
  <si>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</si>
  <si>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</si>
  <si>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</si>
  <si>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</si>
  <si>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</si>
  <si>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</si>
  <si>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</si>
  <si>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</si>
  <si>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</si>
  <si>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</si>
  <si>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</si>
  <si>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</si>
  <si>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</si>
  <si>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</si>
  <si>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</si>
  <si>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</si>
  <si>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</si>
  <si>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</si>
  <si>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</si>
  <si>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</si>
  <si>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</si>
  <si>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</si>
  <si>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</si>
  <si>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</si>
  <si>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</si>
  <si>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</si>
  <si>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</si>
  <si>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</si>
  <si>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</si>
  <si>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</si>
  <si>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</si>
  <si>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</si>
  <si>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</si>
  <si>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</si>
  <si>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</si>
  <si>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</si>
  <si>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</si>
  <si>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</si>
  <si>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</si>
  <si>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</si>
  <si>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</si>
  <si>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</si>
  <si>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</si>
  <si>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</si>
  <si>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</si>
  <si>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</si>
  <si>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</si>
  <si>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</si>
  <si>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</si>
  <si>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</si>
  <si>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</si>
  <si>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</si>
  <si>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</si>
  <si>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</si>
  <si>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</si>
  <si>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</si>
  <si>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</si>
  <si>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</si>
  <si>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</si>
  <si>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</si>
  <si>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</si>
  <si>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</si>
  <si>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</si>
  <si>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</si>
  <si>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</si>
  <si>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</si>
  <si>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</si>
  <si>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</si>
  <si>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</si>
  <si>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</si>
  <si>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</si>
  <si>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</si>
  <si>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</si>
  <si>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</si>
  <si>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</si>
  <si>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</si>
  <si>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</si>
  <si>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</si>
  <si>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</si>
  <si>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</si>
  <si>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</si>
  <si>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</si>
  <si>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</si>
  <si>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</si>
  <si>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</si>
  <si>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</si>
  <si>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</si>
  <si>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</si>
  <si>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</si>
  <si>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</si>
  <si>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</si>
  <si>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</si>
  <si>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</si>
  <si>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</si>
  <si>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</si>
  <si>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</si>
  <si>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</si>
  <si>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</si>
  <si>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</si>
  <si>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</si>
  <si>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</si>
  <si>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</si>
  <si>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</si>
  <si>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</si>
  <si>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</si>
  <si>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</si>
  <si>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</si>
  <si>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</si>
  <si>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</si>
  <si>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</si>
  <si>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</si>
  <si>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</si>
  <si>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</si>
  <si>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</si>
  <si>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</si>
  <si>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</si>
  <si>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</si>
  <si>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</si>
  <si>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</si>
  <si>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</si>
  <si>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</si>
  <si>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</si>
  <si>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</si>
  <si>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</si>
  <si>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</si>
  <si>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</si>
  <si>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</si>
  <si>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</si>
  <si>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</si>
  <si>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</si>
  <si>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</si>
  <si>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</si>
  <si>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</si>
  <si>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</si>
  <si>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</si>
  <si>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</si>
  <si>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</si>
  <si>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</si>
  <si>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</si>
  <si>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</si>
  <si>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</si>
  <si>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</si>
  <si>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</si>
  <si>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</si>
  <si>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</si>
  <si>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</si>
  <si>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</si>
  <si>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</si>
  <si>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</si>
  <si>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</si>
  <si>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</si>
  <si>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</si>
  <si>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</si>
  <si>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</si>
  <si>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</si>
  <si>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</si>
  <si>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</si>
  <si>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</si>
  <si>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</si>
  <si>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</si>
  <si>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</si>
  <si>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</si>
  <si>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</si>
  <si>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</si>
  <si>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</si>
  <si>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</si>
  <si>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</si>
  <si>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</si>
  <si>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</si>
  <si>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</si>
  <si>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</si>
  <si>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</si>
  <si>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</si>
  <si>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</si>
  <si>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</si>
  <si>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</si>
  <si>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</si>
  <si>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</si>
  <si>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</si>
  <si>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</si>
  <si>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</si>
  <si>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</si>
  <si>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</si>
  <si>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</si>
  <si>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</si>
  <si>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</si>
  <si>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</si>
  <si>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</si>
  <si>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</si>
  <si>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</si>
  <si>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</si>
  <si>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</si>
  <si>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</si>
  <si>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</si>
  <si>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</si>
  <si>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</si>
  <si>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</si>
  <si>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</si>
  <si>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</si>
  <si>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</si>
  <si>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</si>
  <si>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</si>
  <si>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</si>
  <si>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</si>
  <si>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</si>
  <si>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</si>
  <si>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</si>
  <si>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</si>
  <si>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</si>
  <si>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</si>
  <si>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</si>
  <si>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</si>
  <si>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</si>
  <si>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</si>
  <si>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</si>
  <si>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</si>
  <si>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</si>
  <si>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</si>
  <si>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</si>
  <si>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</si>
  <si>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</si>
  <si>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</si>
  <si>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</si>
  <si>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</si>
  <si>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</si>
  <si>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</si>
  <si>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</si>
  <si>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</si>
  <si>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</si>
  <si>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</si>
  <si>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</si>
  <si>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</si>
  <si>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</si>
  <si>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</si>
  <si>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</si>
  <si>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</si>
  <si>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</si>
  <si>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</si>
  <si>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</si>
  <si>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</si>
  <si>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</si>
  <si>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</si>
  <si>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</si>
  <si>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</si>
  <si>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</si>
  <si>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</si>
  <si>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</si>
  <si>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</si>
  <si>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</si>
  <si>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</si>
  <si>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</si>
  <si>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</si>
  <si>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</si>
  <si>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</si>
  <si>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</si>
  <si>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</si>
  <si>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</si>
  <si>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</si>
  <si>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</si>
  <si>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</si>
  <si>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</si>
  <si>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</si>
  <si>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</si>
  <si>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</si>
  <si>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</si>
  <si>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</si>
  <si>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</si>
  <si>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</si>
  <si>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</si>
  <si>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</si>
  <si>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</si>
  <si>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</si>
  <si>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</si>
  <si>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</si>
  <si>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</si>
  <si>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</si>
  <si>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</si>
  <si>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</si>
  <si>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</si>
  <si>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</si>
  <si>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</si>
  <si>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</si>
  <si>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</si>
  <si>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</si>
  <si>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</si>
  <si>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</si>
  <si>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</si>
  <si>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</si>
  <si>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</si>
  <si>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</si>
  <si>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</si>
  <si>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</si>
  <si>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</si>
  <si>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</si>
  <si>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</si>
  <si>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</si>
  <si>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</si>
  <si>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</si>
  <si>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</si>
  <si>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</si>
  <si>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</si>
  <si>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</si>
  <si>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</si>
  <si>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</si>
  <si>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</si>
  <si>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</si>
  <si>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</si>
  <si>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</si>
  <si>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</si>
  <si>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</si>
  <si>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</si>
  <si>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</si>
  <si>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</si>
  <si>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</si>
  <si>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</si>
  <si>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</si>
  <si>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</si>
  <si>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</si>
  <si>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</si>
  <si>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</si>
  <si>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</si>
  <si>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</si>
  <si>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</si>
  <si>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</si>
  <si>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</si>
  <si>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</si>
  <si>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</si>
  <si>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</si>
  <si>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</si>
  <si>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</si>
  <si>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</si>
  <si>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</si>
  <si>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</si>
  <si>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</si>
  <si>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</si>
  <si>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</si>
  <si>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</si>
  <si>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</si>
  <si>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</si>
  <si>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</si>
  <si>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</si>
  <si>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</si>
  <si>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</si>
  <si>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</si>
  <si>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</si>
  <si>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</si>
  <si>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</si>
  <si>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</si>
  <si>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</si>
  <si>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</si>
  <si>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</si>
  <si>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</si>
  <si>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</si>
  <si>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</si>
  <si>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</si>
  <si>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</si>
  <si>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</si>
  <si>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</si>
  <si>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</si>
  <si>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</si>
  <si>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</si>
  <si>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</si>
  <si>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</si>
  <si>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</si>
  <si>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</si>
  <si>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</si>
  <si>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</si>
  <si>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</si>
  <si>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</si>
  <si>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</si>
  <si>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</si>
  <si>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</si>
  <si>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</si>
  <si>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</si>
  <si>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</si>
  <si>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</si>
  <si>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</si>
  <si>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</si>
  <si>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</si>
  <si>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</si>
  <si>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</si>
  <si>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</si>
  <si>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</si>
  <si>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</si>
  <si>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</si>
  <si>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</si>
  <si>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</si>
  <si>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</si>
  <si>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</si>
  <si>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</si>
  <si>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</si>
  <si>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</si>
  <si>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</si>
  <si>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</si>
  <si>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</si>
  <si>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</si>
  <si>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</si>
  <si>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</si>
  <si>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</si>
  <si>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</si>
  <si>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</si>
  <si>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</si>
  <si>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</si>
  <si>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</si>
  <si>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</si>
  <si>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</si>
  <si>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</si>
  <si>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</si>
  <si>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</si>
  <si>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</si>
  <si>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</si>
  <si>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</si>
  <si>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</si>
  <si>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</si>
  <si>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</si>
  <si>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</si>
  <si>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</si>
  <si>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</si>
  <si>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</si>
  <si>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</si>
  <si>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</si>
  <si>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</si>
  <si>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</si>
  <si>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</si>
  <si>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</si>
  <si>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</si>
  <si>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</si>
  <si>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</si>
  <si>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</si>
  <si>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</si>
  <si>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</si>
  <si>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</si>
  <si>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</si>
  <si>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</si>
  <si>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</si>
  <si>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</si>
  <si>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</si>
  <si>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</si>
  <si>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</si>
  <si>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</si>
  <si>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</si>
  <si>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</si>
  <si>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</si>
  <si>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</si>
  <si>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</si>
  <si>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</si>
  <si>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</si>
  <si>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</si>
  <si>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</si>
  <si>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</si>
  <si>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</si>
  <si>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</si>
  <si>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</si>
  <si>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</si>
  <si>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</si>
  <si>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</si>
  <si>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</si>
  <si>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</si>
  <si>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</si>
  <si>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</si>
  <si>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</si>
  <si>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</si>
  <si>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</si>
  <si>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</si>
  <si>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</si>
  <si>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</si>
  <si>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</si>
  <si>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</si>
  <si>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</si>
  <si>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</si>
  <si>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</si>
  <si>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</si>
  <si>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</si>
  <si>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</si>
  <si>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</si>
  <si>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</si>
  <si>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</si>
  <si>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</si>
  <si>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</si>
  <si>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</si>
  <si>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</si>
  <si>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</si>
  <si>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</si>
  <si>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</si>
  <si>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</si>
  <si>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</si>
  <si>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</si>
  <si>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</si>
  <si>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</si>
  <si>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</si>
  <si>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</si>
  <si>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</si>
  <si>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</si>
  <si>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</si>
  <si>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</si>
  <si>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</si>
  <si>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</si>
  <si>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</si>
  <si>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</si>
  <si>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</si>
  <si>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</si>
  <si>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</si>
  <si>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</si>
  <si>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</si>
  <si>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</si>
  <si>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</si>
  <si>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</si>
  <si>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</si>
  <si>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</si>
  <si>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</si>
  <si>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</si>
  <si>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</si>
  <si>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</si>
  <si>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</si>
  <si>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</si>
  <si>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</si>
  <si>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</si>
  <si>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</si>
  <si>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</si>
  <si>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</si>
  <si>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</si>
  <si>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</si>
  <si>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</si>
  <si>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</si>
  <si>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</si>
  <si>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</si>
  <si>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</si>
  <si>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</si>
  <si>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</si>
  <si>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</si>
  <si>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</si>
  <si>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</si>
  <si>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</si>
  <si>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</si>
  <si>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</si>
  <si>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</si>
  <si>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</si>
  <si>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</si>
  <si>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</si>
  <si>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</si>
  <si>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</si>
  <si>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</si>
  <si>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</si>
  <si>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</si>
  <si>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</si>
  <si>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</si>
  <si>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</si>
  <si>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</si>
  <si>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</si>
  <si>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</si>
  <si>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</si>
  <si>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</si>
  <si>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</si>
  <si>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</si>
  <si>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</si>
  <si>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</si>
  <si>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</si>
  <si>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</si>
  <si>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</si>
  <si>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</si>
  <si>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</si>
  <si>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</si>
  <si>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</si>
  <si>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</si>
  <si>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</si>
  <si>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</si>
  <si>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</si>
  <si>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</si>
  <si>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</si>
  <si>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</si>
  <si>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</si>
  <si>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</si>
  <si>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</si>
  <si>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</si>
  <si>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</si>
  <si>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</si>
  <si>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</si>
  <si>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</si>
  <si>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</si>
  <si>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</si>
  <si>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</si>
  <si>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</si>
  <si>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</si>
  <si>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</si>
  <si>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</si>
  <si>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</si>
  <si>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</si>
  <si>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</si>
  <si>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</si>
  <si>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</si>
  <si>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</si>
  <si>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</si>
  <si>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</si>
  <si>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</si>
  <si>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</si>
  <si>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</si>
  <si>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</si>
  <si>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</si>
  <si>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</si>
  <si>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</si>
  <si>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</si>
  <si>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</si>
  <si>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</si>
  <si>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</si>
  <si>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</si>
  <si>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</si>
  <si>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</si>
  <si>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</si>
  <si>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</si>
  <si>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</si>
  <si>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</si>
  <si>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</si>
  <si>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</si>
  <si>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</si>
  <si>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</si>
  <si>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</si>
  <si>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</si>
  <si>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</si>
  <si>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</si>
  <si>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</si>
  <si>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</si>
  <si>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</si>
  <si>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</si>
  <si>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</si>
  <si>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</si>
  <si>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</si>
  <si>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</si>
  <si>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</si>
  <si>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</si>
  <si>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</si>
  <si>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</si>
  <si>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</si>
  <si>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</si>
  <si>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</si>
  <si>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</si>
  <si>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</si>
  <si>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</si>
  <si>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</si>
  <si>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</si>
  <si>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</si>
  <si>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</si>
  <si>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</si>
  <si>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</si>
  <si>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</si>
  <si>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</si>
  <si>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</si>
  <si>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</si>
  <si>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</si>
  <si>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</si>
  <si>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</si>
  <si>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</si>
  <si>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</si>
  <si>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</si>
  <si>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</si>
  <si>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</si>
  <si>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</si>
  <si>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</si>
  <si>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</si>
  <si>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</si>
  <si>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</si>
  <si>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</si>
  <si>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</si>
  <si>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</si>
  <si>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</si>
  <si>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</si>
  <si>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</si>
  <si>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</si>
  <si>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</si>
  <si>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</si>
  <si>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</si>
  <si>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</si>
  <si>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</si>
  <si>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</si>
  <si>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</si>
  <si>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</si>
  <si>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</si>
  <si>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</si>
  <si>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</si>
  <si>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</si>
  <si>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</si>
  <si>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</si>
  <si>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</si>
  <si>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</si>
  <si>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</si>
  <si>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</si>
  <si>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</si>
  <si>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</si>
  <si>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</si>
  <si>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</si>
  <si>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</si>
  <si>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</si>
  <si>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</si>
  <si>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</si>
  <si>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</si>
  <si>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</si>
  <si>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</si>
  <si>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</si>
  <si>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</si>
  <si>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</si>
  <si>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</si>
  <si>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</si>
  <si>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</si>
  <si>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</si>
  <si>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</si>
  <si>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</si>
  <si>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</si>
  <si>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</si>
  <si>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</si>
  <si>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</si>
  <si>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</si>
  <si>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</si>
  <si>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</si>
  <si>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</si>
  <si>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</si>
  <si>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</si>
  <si>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</si>
  <si>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</si>
  <si>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</si>
  <si>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</si>
  <si>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</si>
  <si>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</si>
  <si>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</si>
  <si>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</si>
  <si>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</si>
  <si>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</si>
  <si>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</si>
  <si>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</si>
  <si>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</si>
  <si>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</si>
  <si>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</si>
  <si>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</si>
  <si>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</si>
  <si>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</si>
  <si>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</si>
  <si>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</si>
  <si>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</si>
  <si>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</si>
  <si>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</si>
  <si>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</si>
  <si>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</si>
  <si>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</si>
  <si>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</si>
  <si>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</si>
  <si>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</si>
  <si>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</si>
  <si>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</si>
  <si>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</si>
  <si>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</si>
  <si>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</si>
  <si>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</si>
  <si>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</si>
  <si>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</si>
  <si>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</si>
  <si>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</si>
  <si>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</si>
  <si>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</si>
  <si>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</si>
  <si>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</si>
  <si>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</si>
  <si>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</si>
  <si>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</si>
  <si>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</si>
  <si>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</si>
  <si>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</si>
  <si>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</si>
  <si>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</si>
  <si>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</si>
  <si>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</si>
  <si>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</si>
  <si>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</si>
  <si>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</si>
  <si>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</si>
  <si>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</si>
  <si>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</si>
  <si>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</si>
  <si>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</si>
  <si>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</si>
  <si>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</si>
  <si>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</si>
  <si>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</si>
  <si>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</si>
  <si>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</si>
  <si>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</si>
  <si>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</si>
  <si>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</si>
  <si>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</si>
  <si>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</si>
  <si>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</si>
  <si>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</si>
  <si>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</si>
  <si>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</si>
  <si>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</si>
  <si>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</si>
  <si>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</si>
  <si>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</si>
  <si>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</si>
  <si>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</si>
  <si>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</si>
  <si>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</si>
  <si>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</si>
  <si>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</si>
  <si>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</si>
  <si>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</si>
  <si>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</si>
  <si>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</si>
  <si>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</si>
  <si>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</si>
  <si>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</si>
  <si>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</si>
  <si>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</si>
  <si>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</si>
  <si>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</si>
  <si>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</si>
  <si>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</si>
  <si>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</si>
  <si>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</si>
  <si>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</si>
  <si>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</si>
  <si>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</si>
  <si>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</si>
  <si>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</si>
  <si>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</si>
  <si>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</si>
  <si>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</si>
  <si>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</si>
  <si>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</si>
  <si>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</si>
  <si>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</si>
  <si>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</si>
  <si>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</si>
  <si>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</si>
  <si>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</si>
  <si>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</si>
  <si>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</si>
  <si>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</si>
  <si>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</si>
  <si>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</si>
  <si>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</si>
  <si>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</si>
  <si>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</si>
  <si>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</si>
  <si>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</si>
  <si>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</si>
  <si>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</si>
  <si>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</si>
  <si>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</si>
  <si>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</si>
  <si>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</si>
  <si>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</si>
  <si>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</si>
  <si>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</si>
  <si>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</si>
  <si>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</si>
  <si>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</si>
  <si>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</si>
  <si>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</si>
  <si>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</si>
  <si>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</si>
  <si>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</si>
  <si>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</si>
  <si>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</si>
  <si>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</si>
  <si>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</si>
  <si>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</si>
  <si>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</si>
  <si>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</si>
  <si>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</si>
  <si>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</si>
  <si>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</si>
  <si>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</si>
  <si>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</si>
  <si>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</si>
  <si>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</si>
  <si>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</si>
  <si>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</si>
  <si>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</si>
  <si>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</si>
  <si>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</si>
  <si>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</si>
  <si>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</si>
  <si>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</si>
  <si>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</si>
  <si>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</si>
  <si>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</si>
  <si>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</si>
  <si>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</si>
  <si>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</si>
  <si>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</si>
  <si>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</si>
  <si>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</si>
  <si>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</si>
  <si>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</si>
  <si>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</si>
  <si>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</si>
  <si>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</si>
  <si>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</si>
  <si>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</si>
  <si>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</si>
  <si>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</si>
  <si>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</si>
  <si>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</si>
  <si>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</si>
  <si>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</si>
  <si>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</si>
  <si>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</si>
  <si>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</si>
  <si>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</si>
  <si>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</si>
  <si>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</si>
  <si>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</si>
  <si>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</si>
  <si>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</si>
  <si>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</si>
  <si>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</si>
  <si>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</si>
  <si>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</si>
  <si>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</si>
  <si>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</si>
  <si>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</si>
  <si>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</si>
  <si>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</si>
  <si>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</si>
  <si>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</si>
  <si>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</si>
  <si>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</si>
  <si>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</si>
  <si>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</si>
  <si>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</si>
  <si>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</si>
  <si>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</si>
  <si>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</si>
  <si>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</si>
  <si>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</si>
  <si>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</si>
  <si>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</si>
  <si>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</si>
  <si>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</si>
  <si>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</si>
  <si>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</si>
  <si>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</si>
  <si>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</si>
  <si>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</si>
  <si>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</si>
  <si>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</si>
  <si>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</si>
  <si>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</si>
  <si>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</si>
  <si>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</si>
  <si>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</si>
  <si>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</si>
  <si>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</si>
  <si>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</si>
  <si>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</si>
  <si>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</si>
  <si>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</si>
  <si>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</si>
  <si>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</si>
  <si>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</si>
  <si>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</si>
  <si>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</si>
  <si>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</si>
  <si>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</si>
  <si>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</si>
  <si>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</si>
  <si>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</si>
  <si>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</si>
  <si>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</si>
  <si>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</si>
  <si>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</si>
  <si>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</si>
  <si>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</si>
  <si>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</si>
  <si>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</si>
  <si>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</si>
  <si>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</si>
  <si>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</si>
  <si>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</si>
  <si>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</si>
  <si>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</si>
  <si>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</si>
  <si>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</si>
  <si>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</si>
  <si>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</si>
  <si>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</si>
  <si>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</si>
  <si>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</si>
  <si>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</si>
  <si>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</si>
  <si>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</si>
  <si>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</si>
  <si>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</si>
  <si>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</si>
  <si>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</si>
  <si>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</si>
  <si>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</si>
  <si>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</si>
  <si>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</si>
  <si>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</si>
  <si>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</si>
  <si>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</si>
  <si>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</si>
  <si>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</si>
  <si>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</si>
  <si>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</si>
  <si>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</si>
  <si>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</si>
  <si>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</si>
  <si>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</si>
  <si>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</si>
  <si>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</si>
  <si>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</si>
  <si>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</si>
  <si>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</si>
  <si>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</si>
  <si>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</si>
  <si>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</si>
  <si>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</si>
  <si>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</si>
  <si>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</si>
  <si>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</si>
  <si>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</si>
  <si>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</si>
  <si>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</si>
  <si>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</si>
  <si>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</si>
  <si>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</si>
  <si>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</si>
  <si>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</si>
  <si>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</si>
  <si>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</si>
  <si>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</si>
  <si>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</si>
  <si>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</si>
  <si>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</si>
  <si>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</si>
  <si>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</si>
  <si>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</si>
  <si>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</si>
  <si>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</si>
  <si>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</si>
  <si>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</si>
  <si>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</si>
  <si>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</si>
  <si>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</si>
  <si>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</si>
  <si>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</si>
  <si>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</si>
  <si>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</si>
  <si>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</si>
  <si>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</si>
  <si>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</si>
  <si>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</si>
  <si>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</si>
  <si>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</si>
  <si>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</si>
  <si>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</si>
  <si>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</si>
  <si>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</si>
  <si>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</si>
  <si>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</si>
  <si>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</si>
  <si>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</si>
  <si>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</si>
  <si>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</si>
  <si>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</si>
  <si>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</si>
  <si>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</si>
  <si>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</si>
  <si>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</si>
  <si>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</si>
  <si>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</si>
  <si>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</si>
  <si>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</si>
  <si>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</si>
  <si>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</si>
  <si>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</si>
  <si>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</si>
  <si>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</si>
  <si>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</si>
  <si>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</si>
  <si>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</si>
  <si>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</si>
  <si>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</si>
  <si>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</si>
  <si>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</si>
  <si>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</si>
  <si>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</si>
  <si>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</si>
  <si>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</si>
  <si>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</si>
  <si>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</si>
  <si>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</si>
  <si>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</si>
  <si>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</si>
  <si>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</si>
  <si>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</si>
  <si>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</si>
  <si>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</si>
  <si>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</si>
  <si>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</si>
  <si>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</si>
  <si>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</si>
  <si>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</si>
  <si>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</si>
  <si>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</si>
  <si>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</si>
  <si>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</si>
  <si>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</si>
  <si>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</si>
  <si>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</si>
  <si>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</si>
  <si>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</si>
  <si>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</si>
  <si>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</si>
  <si>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</si>
  <si>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</si>
  <si>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</si>
  <si>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</si>
  <si>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</si>
  <si>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</si>
  <si>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</si>
  <si>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</si>
  <si>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</si>
  <si>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</si>
  <si>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</si>
  <si>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</si>
  <si>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</si>
  <si>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</si>
  <si>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</si>
  <si>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</si>
  <si>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</si>
  <si>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</si>
  <si>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</si>
  <si>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</si>
  <si>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</si>
  <si>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</si>
  <si>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</si>
  <si>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</si>
  <si>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</si>
  <si>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</si>
  <si>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</si>
  <si>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</si>
  <si>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</si>
  <si>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</si>
  <si>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</si>
  <si>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</si>
  <si>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</si>
  <si>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</si>
  <si>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</si>
  <si>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</si>
  <si>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</si>
  <si>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</si>
  <si>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</si>
  <si>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</si>
  <si>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</si>
  <si>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</si>
  <si>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</si>
  <si>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</si>
  <si>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</si>
  <si>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</si>
  <si>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</si>
  <si>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</si>
  <si>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</si>
  <si>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</si>
  <si>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</si>
  <si>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</si>
  <si>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</si>
  <si>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</si>
  <si>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</si>
  <si>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</si>
  <si>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</si>
  <si>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</si>
  <si>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</si>
  <si>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</si>
  <si>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</si>
  <si>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</si>
  <si>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</si>
  <si>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</si>
  <si>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</si>
  <si>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</si>
  <si>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</si>
  <si>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</si>
  <si>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</si>
  <si>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</si>
  <si>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</si>
  <si>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</si>
  <si>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</si>
  <si>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</si>
  <si>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</si>
  <si>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</si>
  <si>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</si>
  <si>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</si>
  <si>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</si>
  <si>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</si>
  <si>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</si>
  <si>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</si>
  <si>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</si>
  <si>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</si>
  <si>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</si>
  <si>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</si>
  <si>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</si>
  <si>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</si>
  <si>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</si>
  <si>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</si>
  <si>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</si>
  <si>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</si>
  <si>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</si>
  <si>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</si>
  <si>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</si>
  <si>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</si>
  <si>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</si>
  <si>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</si>
  <si>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</si>
  <si>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</si>
  <si>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</si>
  <si>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</si>
  <si>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</si>
  <si>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</si>
  <si>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</si>
  <si>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</si>
  <si>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</si>
  <si>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</si>
  <si>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</si>
  <si>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</si>
  <si>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</si>
  <si>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</si>
  <si>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</si>
  <si>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</si>
  <si>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</si>
  <si>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</si>
  <si>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</si>
  <si>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</si>
  <si>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</si>
  <si>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</si>
  <si>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</si>
  <si>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</si>
  <si>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</si>
  <si>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</si>
  <si>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</si>
  <si>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</si>
  <si>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</si>
  <si>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</si>
  <si>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</si>
  <si>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</si>
  <si>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</si>
  <si>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</si>
  <si>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</si>
  <si>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</si>
  <si>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</si>
  <si>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</si>
  <si>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</si>
  <si>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</si>
  <si>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</si>
  <si>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</si>
  <si>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</si>
  <si>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</si>
  <si>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</si>
  <si>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</si>
  <si>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</si>
  <si>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</si>
  <si>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</si>
  <si>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</si>
  <si>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</si>
  <si>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</si>
  <si>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</si>
  <si>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</si>
  <si>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</si>
  <si>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</si>
  <si>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</si>
  <si>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</si>
  <si>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</si>
  <si>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</si>
  <si>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</si>
  <si>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</si>
  <si>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</si>
  <si>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</si>
  <si>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</si>
  <si>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</si>
  <si>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</si>
  <si>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</si>
  <si>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</si>
  <si>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</si>
  <si>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</si>
  <si>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</si>
  <si>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</si>
  <si>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</si>
  <si>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</si>
  <si>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</si>
  <si>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</si>
  <si>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</si>
  <si>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</si>
  <si>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</si>
  <si>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</si>
  <si>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</si>
  <si>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</si>
  <si>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</si>
  <si>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</si>
  <si>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</si>
  <si>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</si>
  <si>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</si>
  <si>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</si>
  <si>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</si>
  <si>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</si>
  <si>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</si>
  <si>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</si>
  <si>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</si>
  <si>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</si>
  <si>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</si>
  <si>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</si>
  <si>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</si>
  <si>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</si>
  <si>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</si>
  <si>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</si>
  <si>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</si>
  <si>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</si>
  <si>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</si>
  <si>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</si>
  <si>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</si>
  <si>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</si>
  <si>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</si>
  <si>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</si>
  <si>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</si>
  <si>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</si>
  <si>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</si>
  <si>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</si>
  <si>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</si>
  <si>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</si>
  <si>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</si>
  <si>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</si>
  <si>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</si>
  <si>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</si>
  <si>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</si>
  <si>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</si>
  <si>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</si>
  <si>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</si>
  <si>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</si>
  <si>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</si>
  <si>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</si>
  <si>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</si>
  <si>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</si>
  <si>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</si>
  <si>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</si>
  <si>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</si>
  <si>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</si>
  <si>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</si>
  <si>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</si>
  <si>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</si>
  <si>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</si>
  <si>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</si>
  <si>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</si>
  <si>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</si>
  <si>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</si>
  <si>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</si>
  <si>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</si>
  <si>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</si>
  <si>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</si>
  <si>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</si>
  <si>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</si>
  <si>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</si>
  <si>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</si>
  <si>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</si>
  <si>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</si>
  <si>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</si>
  <si>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</si>
  <si>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</si>
  <si>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</si>
  <si>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</si>
  <si>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</si>
  <si>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</si>
  <si>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</si>
  <si>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</si>
  <si>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</si>
  <si>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</si>
  <si>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</si>
  <si>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</si>
  <si>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</si>
  <si>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</si>
  <si>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</si>
  <si>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</si>
  <si>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</si>
  <si>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</si>
  <si>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</si>
  <si>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</si>
  <si>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</si>
  <si>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</si>
  <si>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</si>
  <si>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</si>
  <si>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</si>
  <si>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</si>
  <si>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</si>
  <si>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</si>
  <si>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</si>
  <si>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</si>
  <si>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</si>
  <si>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</si>
  <si>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</si>
  <si>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</si>
  <si>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</si>
  <si>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</si>
  <si>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</si>
  <si>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</si>
  <si>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</si>
  <si>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</si>
  <si>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</si>
  <si>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</si>
  <si>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</si>
  <si>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</si>
  <si>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</si>
  <si>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</si>
  <si>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</si>
  <si>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</si>
  <si>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</si>
  <si>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</si>
  <si>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</si>
  <si>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</si>
  <si>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</si>
  <si>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</si>
  <si>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</si>
  <si>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</si>
  <si>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</si>
  <si>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</si>
  <si>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</si>
  <si>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</si>
  <si>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</si>
  <si>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</si>
  <si>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</si>
  <si>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</si>
  <si>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</si>
  <si>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</si>
  <si>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</si>
  <si>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</si>
  <si>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</si>
  <si>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</si>
  <si>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</si>
  <si>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</si>
  <si>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</si>
  <si>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</si>
  <si>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</si>
  <si>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</si>
  <si>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</si>
  <si>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</si>
  <si>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</si>
  <si>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</si>
  <si>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</si>
  <si>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</si>
  <si>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</si>
  <si>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</si>
  <si>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</si>
  <si>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</si>
  <si>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</si>
  <si>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</si>
  <si>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</si>
  <si>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</si>
  <si>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</si>
  <si>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</si>
  <si>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</si>
  <si>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</si>
  <si>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</si>
  <si>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</si>
  <si>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</si>
  <si>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</si>
  <si>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</si>
  <si>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</si>
  <si>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</si>
  <si>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</si>
  <si>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</si>
  <si>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</si>
  <si>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</si>
  <si>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</si>
  <si>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</si>
  <si>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</si>
  <si>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</si>
  <si>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</si>
  <si>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</si>
  <si>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</si>
  <si>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</si>
  <si>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</si>
  <si>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</si>
  <si>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</si>
  <si>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</si>
  <si>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</si>
  <si>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</si>
  <si>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</si>
  <si>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</si>
  <si>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</si>
  <si>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</si>
  <si>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</si>
  <si>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</si>
  <si>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</si>
  <si>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</si>
  <si>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</si>
  <si>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</si>
  <si>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</si>
  <si>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</si>
  <si>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</si>
  <si>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</si>
  <si>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</si>
  <si>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</si>
  <si>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</si>
  <si>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</si>
  <si>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</si>
  <si>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</si>
  <si>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</si>
  <si>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</si>
  <si>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</si>
  <si>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</si>
  <si>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</si>
  <si>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</si>
  <si>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</si>
  <si>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</si>
  <si>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</si>
  <si>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</si>
  <si>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</si>
  <si>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</si>
  <si>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</si>
  <si>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</si>
  <si>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</si>
  <si>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</si>
  <si>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</si>
  <si>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</si>
  <si>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</si>
  <si>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</si>
  <si>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</si>
  <si>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</si>
  <si>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</si>
  <si>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</si>
  <si>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</si>
  <si>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</si>
  <si>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</si>
  <si>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</si>
  <si>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</si>
  <si>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</si>
  <si>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</si>
  <si>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</si>
  <si>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</si>
  <si>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</si>
  <si>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</si>
  <si>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</si>
  <si>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</si>
  <si>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</si>
  <si>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</si>
  <si>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</si>
  <si>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</si>
  <si>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</si>
  <si>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</si>
  <si>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</si>
  <si>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</si>
  <si>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</si>
  <si>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</si>
  <si>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</si>
  <si>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</si>
  <si>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</si>
  <si>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</si>
  <si>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</si>
  <si>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</si>
  <si>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</si>
  <si>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</si>
  <si>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</si>
  <si>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</si>
  <si>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</si>
  <si>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</si>
  <si>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</si>
  <si>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</si>
  <si>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</si>
  <si>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</si>
  <si>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</si>
  <si>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</si>
  <si>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</si>
  <si>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</si>
  <si>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</si>
  <si>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</si>
  <si>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</si>
  <si>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</si>
  <si>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</si>
  <si>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</si>
  <si>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</si>
  <si>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</si>
  <si>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</si>
  <si>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</si>
  <si>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</si>
  <si>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</si>
  <si>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</si>
  <si>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</si>
  <si>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</si>
  <si>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</si>
  <si>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</si>
  <si>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</si>
  <si>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</si>
  <si>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</si>
  <si>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</si>
  <si>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</si>
  <si>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</si>
  <si>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</si>
  <si>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</si>
  <si>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</si>
  <si>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</si>
  <si>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</si>
  <si>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</si>
  <si>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</si>
  <si>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</si>
  <si>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</si>
  <si>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</si>
  <si>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</si>
  <si>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</si>
  <si>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</si>
  <si>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</si>
  <si>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</si>
  <si>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</si>
  <si>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</si>
  <si>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</si>
  <si>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</si>
  <si>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</si>
  <si>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</si>
  <si>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</si>
  <si>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</si>
  <si>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</si>
  <si>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</si>
  <si>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</si>
  <si>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</si>
  <si>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</si>
  <si>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</si>
  <si>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</si>
  <si>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</si>
  <si>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</si>
  <si>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</si>
  <si>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</si>
  <si>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</si>
  <si>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</si>
  <si>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</si>
  <si>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</si>
  <si>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</si>
  <si>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</si>
  <si>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</si>
  <si>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</si>
  <si>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</si>
  <si>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</si>
  <si>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</si>
  <si>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</si>
  <si>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</si>
  <si>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</si>
  <si>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</si>
  <si>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</si>
  <si>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</si>
  <si>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</si>
  <si>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</si>
  <si>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</si>
  <si>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</si>
  <si>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</si>
  <si>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</si>
  <si>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</si>
  <si>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</si>
  <si>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</si>
  <si>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</si>
  <si>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</si>
  <si>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</si>
  <si>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</si>
  <si>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</si>
  <si>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</si>
  <si>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</si>
  <si>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</si>
  <si>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</si>
  <si>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</si>
  <si>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</si>
  <si>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</si>
  <si>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</si>
  <si>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</si>
  <si>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</si>
  <si>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</si>
  <si>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</si>
  <si>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</si>
  <si>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</si>
  <si>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</si>
  <si>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</si>
  <si>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</si>
  <si>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</si>
  <si>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</si>
  <si>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</si>
  <si>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</si>
  <si>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</si>
  <si>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</si>
  <si>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</si>
  <si>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</si>
  <si>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</si>
  <si>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</si>
  <si>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</si>
  <si>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</si>
  <si>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</si>
  <si>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</si>
  <si>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</si>
  <si>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</si>
  <si>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</si>
  <si>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</si>
  <si>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</si>
  <si>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</si>
  <si>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</si>
  <si>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</si>
  <si>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</si>
  <si>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</si>
  <si>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</si>
  <si>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</si>
  <si>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</si>
  <si>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</si>
  <si>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</si>
  <si>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</si>
  <si>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</si>
  <si>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</si>
  <si>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</si>
  <si>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</si>
  <si>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</si>
  <si>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</si>
  <si>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</si>
  <si>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</si>
  <si>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</si>
  <si>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</si>
  <si>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</si>
  <si>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</si>
  <si>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</si>
  <si>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</si>
  <si>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</si>
  <si>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</si>
  <si>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</si>
  <si>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</si>
  <si>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</si>
  <si>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</si>
  <si>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</si>
  <si>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</si>
  <si>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</si>
  <si>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</si>
  <si>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</si>
  <si>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</si>
  <si>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</si>
  <si>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</si>
  <si>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</si>
  <si>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</si>
  <si>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</si>
  <si>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</si>
  <si>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</si>
  <si>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</si>
  <si>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</si>
  <si>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</si>
  <si>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</si>
  <si>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</si>
  <si>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</si>
  <si>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</si>
  <si>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</si>
  <si>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</si>
  <si>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</si>
  <si>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</si>
  <si>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</si>
  <si>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</si>
  <si>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</si>
  <si>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</si>
  <si>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</si>
  <si>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</si>
  <si>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</si>
  <si>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</si>
  <si>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</si>
  <si>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</si>
  <si>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</si>
  <si>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</si>
  <si>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</si>
  <si>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</si>
  <si>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</si>
  <si>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</si>
  <si>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</si>
  <si>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</si>
  <si>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</si>
  <si>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</si>
  <si>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</si>
  <si>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</si>
  <si>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</si>
  <si>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</si>
  <si>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</si>
  <si>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</si>
  <si>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</si>
  <si>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</si>
  <si>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</si>
  <si>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</si>
  <si>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</si>
  <si>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</si>
  <si>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</si>
  <si>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</si>
  <si>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</si>
  <si>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</si>
  <si>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</si>
  <si>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</si>
  <si>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</si>
  <si>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</si>
  <si>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</si>
  <si>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</si>
  <si>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</si>
  <si>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</si>
  <si>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</si>
  <si>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</si>
  <si>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</si>
  <si>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</si>
  <si>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</si>
  <si>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</si>
  <si>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</si>
  <si>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</si>
  <si>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</si>
  <si>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</si>
  <si>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</si>
  <si>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</si>
  <si>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</si>
  <si>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</si>
  <si>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</si>
  <si>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</si>
  <si>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</si>
  <si>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</si>
  <si>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</si>
  <si>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</si>
  <si>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</si>
  <si>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</si>
  <si>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</si>
  <si>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</si>
  <si>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</si>
  <si>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</si>
  <si>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</si>
  <si>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</si>
  <si>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</si>
  <si>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</si>
  <si>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</si>
  <si>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</si>
  <si>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</si>
  <si>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</si>
  <si>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</si>
  <si>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</si>
  <si>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</si>
  <si>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</si>
  <si>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</si>
  <si>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</si>
  <si>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</si>
  <si>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</si>
  <si>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</si>
  <si>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</si>
  <si>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</si>
  <si>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</si>
  <si>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</si>
  <si>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</si>
  <si>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</si>
  <si>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</si>
  <si>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</si>
  <si>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</si>
  <si>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</si>
  <si>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</si>
  <si>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</si>
  <si>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</si>
  <si>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</si>
  <si>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</si>
  <si>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</si>
  <si>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</si>
  <si>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</si>
  <si>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</si>
  <si>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</si>
  <si>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</si>
  <si>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</si>
  <si>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</si>
  <si>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</si>
  <si>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</si>
  <si>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</si>
  <si>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</si>
  <si>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</si>
  <si>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</si>
  <si>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</si>
  <si>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</si>
  <si>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</si>
  <si>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</si>
  <si>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</si>
  <si>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</si>
  <si>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</si>
  <si>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</si>
  <si>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</si>
  <si>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</si>
  <si>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</si>
  <si>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</si>
  <si>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</si>
  <si>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</si>
  <si>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</si>
  <si>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</si>
  <si>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</si>
  <si>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</si>
  <si>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</si>
  <si>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</si>
  <si>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</si>
  <si>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</si>
  <si>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</si>
  <si>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</si>
  <si>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</si>
  <si>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</si>
  <si>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</si>
  <si>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</si>
  <si>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</si>
  <si>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</si>
  <si>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</si>
  <si>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</si>
  <si>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</si>
  <si>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</si>
  <si>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</si>
  <si>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</si>
  <si>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</si>
  <si>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</si>
  <si>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</si>
  <si>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</si>
  <si>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</si>
  <si>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</si>
  <si>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</si>
  <si>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</si>
  <si>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</si>
  <si>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</si>
  <si>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</si>
  <si>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</si>
  <si>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</si>
  <si>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</si>
  <si>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</si>
  <si>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</si>
  <si>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</si>
  <si>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</si>
  <si>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</si>
  <si>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</si>
  <si>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</si>
  <si>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</si>
  <si>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</si>
  <si>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</si>
  <si>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</si>
  <si>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</si>
  <si>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</si>
  <si>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</si>
  <si>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</si>
  <si>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</si>
  <si>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</si>
  <si>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</si>
  <si>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</si>
  <si>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</si>
  <si>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</si>
  <si>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</si>
  <si>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</si>
  <si>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</si>
  <si>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</si>
  <si>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</si>
  <si>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</si>
  <si>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</si>
  <si>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</si>
  <si>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</si>
  <si>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</si>
  <si>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</si>
  <si>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</si>
  <si>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</si>
  <si>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</si>
  <si>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</si>
  <si>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</si>
  <si>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</si>
  <si>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</si>
  <si>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</si>
  <si>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</si>
  <si>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</si>
  <si>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</si>
  <si>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</si>
  <si>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</si>
  <si>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</si>
  <si>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</si>
  <si>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</si>
  <si>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</si>
  <si>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</si>
  <si>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</si>
  <si>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</si>
  <si>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</si>
  <si>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</si>
  <si>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</si>
  <si>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</si>
  <si>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</si>
  <si>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</si>
  <si>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</si>
  <si>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</si>
  <si>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</si>
  <si>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</si>
  <si>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</si>
  <si>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</si>
  <si>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</si>
  <si>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</si>
  <si>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</si>
  <si>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</si>
  <si>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</si>
  <si>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</si>
  <si>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</si>
  <si>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</si>
  <si>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</si>
  <si>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</si>
  <si>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</si>
  <si>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</si>
  <si>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</si>
  <si>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</si>
  <si>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</si>
  <si>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</si>
  <si>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</si>
  <si>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</si>
  <si>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</si>
  <si>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</si>
  <si>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</si>
  <si>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</si>
  <si>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</si>
  <si>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</si>
  <si>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</si>
  <si>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</si>
  <si>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</si>
  <si>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</si>
  <si>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</si>
  <si>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</si>
  <si>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</si>
  <si>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</si>
  <si>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</si>
  <si>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</si>
  <si>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</si>
  <si>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</si>
  <si>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</si>
  <si>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</si>
  <si>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</si>
  <si>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</si>
  <si>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</si>
  <si>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</si>
  <si>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</si>
  <si>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</si>
  <si>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</si>
  <si>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</si>
  <si>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</si>
  <si>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</si>
  <si>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</si>
  <si>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</si>
  <si>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</si>
  <si>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</si>
  <si>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</si>
  <si>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</si>
  <si>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</si>
  <si>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</si>
  <si>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</si>
  <si>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</si>
  <si>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</si>
  <si>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</si>
  <si>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</si>
  <si>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</si>
  <si>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</si>
  <si>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</si>
  <si>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</si>
  <si>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</si>
  <si>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</si>
  <si>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</si>
  <si>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</si>
  <si>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</si>
  <si>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</si>
  <si>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</si>
  <si>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</si>
  <si>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</si>
  <si>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</si>
  <si>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</si>
  <si>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</si>
  <si>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</si>
  <si>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</si>
  <si>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</si>
  <si>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</si>
  <si>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</si>
  <si>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</si>
  <si>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</si>
  <si>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</si>
  <si>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</si>
  <si>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</si>
  <si>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</si>
  <si>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</si>
  <si>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</si>
  <si>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</si>
  <si>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</si>
  <si>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</si>
  <si>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</si>
  <si>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</si>
  <si>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</si>
  <si>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</si>
  <si>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</si>
  <si>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</si>
  <si>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</si>
  <si>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</si>
  <si>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</si>
  <si>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</si>
  <si>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</si>
  <si>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</si>
  <si>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</si>
  <si>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</si>
  <si>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</si>
  <si>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</si>
  <si>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</si>
  <si>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</si>
  <si>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</si>
  <si>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</si>
  <si>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</si>
  <si>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</si>
  <si>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</si>
  <si>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</si>
  <si>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</si>
  <si>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</si>
  <si>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</si>
  <si>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</si>
  <si>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</si>
  <si>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</si>
  <si>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</si>
  <si>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</si>
  <si>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</si>
  <si>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</si>
  <si>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</si>
  <si>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</si>
  <si>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</si>
  <si>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</si>
  <si>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</si>
  <si>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</si>
  <si>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</si>
  <si>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</si>
  <si>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</si>
  <si>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</si>
  <si>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</si>
  <si>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</si>
  <si>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</si>
  <si>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</si>
  <si>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</si>
  <si>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</si>
  <si>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</si>
  <si>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</si>
  <si>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</si>
  <si>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</si>
  <si>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</si>
  <si>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</si>
  <si>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</si>
  <si>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</si>
  <si>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</si>
  <si>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</si>
  <si>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</si>
  <si>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</si>
  <si>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</si>
  <si>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</si>
  <si>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</si>
  <si>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</si>
  <si>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</si>
  <si>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</si>
  <si>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</si>
  <si>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</si>
  <si>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</si>
  <si>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</si>
  <si>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</si>
  <si>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</si>
  <si>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</si>
  <si>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</si>
  <si>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</si>
  <si>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</si>
  <si>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</si>
  <si>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</si>
  <si>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</si>
  <si>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</si>
  <si>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</si>
  <si>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</si>
  <si>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</si>
  <si>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</si>
  <si>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</si>
  <si>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</si>
  <si>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</si>
  <si>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</si>
  <si>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</si>
  <si>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</si>
  <si>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</si>
  <si>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</si>
  <si>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</si>
  <si>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</si>
  <si>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</si>
  <si>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</si>
  <si>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</si>
  <si>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</si>
  <si>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</si>
  <si>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</si>
  <si>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</si>
  <si>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</si>
  <si>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</si>
  <si>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</si>
  <si>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</si>
  <si>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</si>
  <si>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</si>
  <si>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</si>
  <si>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</si>
  <si>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</si>
  <si>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</si>
  <si>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</si>
  <si>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</si>
  <si>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</si>
  <si>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</si>
  <si>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</si>
  <si>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</si>
  <si>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</si>
  <si>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</si>
  <si>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</si>
  <si>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</si>
  <si>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</si>
  <si>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</si>
  <si>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</si>
  <si>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</si>
  <si>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</si>
  <si>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</si>
  <si>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</si>
  <si>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</si>
  <si>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</si>
  <si>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</si>
  <si>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</si>
  <si>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</si>
  <si>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</si>
  <si>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</si>
  <si>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</si>
  <si>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</si>
  <si>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</si>
  <si>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</si>
  <si>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</si>
  <si>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</si>
  <si>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</si>
  <si>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</si>
  <si>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</si>
  <si>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</si>
  <si>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</si>
  <si>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</si>
  <si>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</si>
  <si>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</si>
  <si>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</si>
  <si>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</si>
  <si>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</si>
  <si>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</si>
  <si>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</si>
  <si>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</si>
  <si>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</si>
  <si>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</si>
  <si>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</si>
  <si>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</si>
  <si>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</si>
  <si>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</si>
  <si>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</si>
  <si>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</si>
  <si>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</si>
  <si>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</si>
  <si>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</si>
  <si>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</si>
  <si>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</si>
  <si>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</si>
  <si>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</si>
  <si>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</si>
  <si>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</si>
  <si>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</si>
  <si>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</si>
  <si>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</si>
  <si>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</si>
  <si>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</si>
  <si>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</si>
  <si>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</si>
  <si>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</si>
  <si>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</si>
  <si>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</si>
  <si>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</si>
  <si>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</si>
  <si>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</si>
  <si>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</si>
  <si>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</si>
  <si>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</si>
  <si>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</si>
  <si>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</si>
  <si>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</si>
  <si>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</si>
  <si>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</si>
  <si>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</si>
  <si>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</si>
  <si>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</si>
  <si>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</si>
  <si>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</si>
  <si>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</si>
  <si>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</si>
  <si>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</si>
  <si>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</si>
  <si>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</si>
  <si>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</si>
  <si>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</si>
  <si>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</si>
  <si>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</si>
  <si>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</si>
  <si>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</si>
  <si>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</si>
  <si>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</si>
  <si>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</si>
  <si>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</si>
  <si>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</si>
  <si>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</si>
  <si>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</si>
  <si>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</si>
  <si>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</si>
  <si>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</si>
  <si>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</si>
  <si>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</si>
  <si>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</si>
  <si>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</si>
  <si>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</si>
  <si>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</si>
  <si>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</si>
  <si>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</si>
  <si>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</si>
  <si>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</si>
  <si>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</si>
  <si>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</si>
  <si>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</si>
  <si>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</si>
  <si>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</si>
  <si>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</si>
  <si>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</si>
  <si>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</si>
  <si>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</si>
  <si>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</si>
  <si>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</si>
  <si>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</si>
  <si>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</si>
  <si>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</si>
  <si>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</si>
  <si>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</si>
  <si>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</si>
  <si>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</si>
  <si>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</si>
  <si>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</si>
  <si>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</si>
  <si>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</si>
  <si>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</si>
  <si>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</si>
  <si>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</si>
  <si>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</si>
  <si>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</si>
  <si>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</si>
  <si>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</si>
  <si>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</si>
  <si>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</si>
  <si>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</si>
  <si>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</si>
  <si>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</si>
  <si>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</si>
  <si>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</si>
  <si>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</si>
  <si>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</si>
  <si>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</si>
  <si>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</si>
  <si>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</si>
  <si>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</si>
  <si>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</si>
  <si>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</si>
  <si>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</si>
  <si>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</si>
  <si>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</si>
  <si>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</si>
  <si>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</si>
  <si>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</si>
  <si>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</si>
  <si>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</si>
  <si>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</si>
  <si>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</si>
  <si>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</si>
  <si>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</si>
  <si>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</si>
  <si>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</si>
  <si>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</si>
  <si>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</si>
  <si>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</si>
  <si>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</si>
  <si>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</si>
  <si>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</si>
  <si>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</si>
  <si>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</si>
  <si>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</si>
  <si>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</si>
  <si>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</si>
  <si>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</si>
  <si>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</si>
  <si>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</si>
  <si>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</si>
  <si>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</si>
  <si>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</si>
  <si>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</si>
  <si>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</si>
  <si>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</si>
  <si>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</si>
  <si>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</si>
  <si>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</si>
  <si>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</si>
  <si>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</si>
  <si>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</si>
  <si>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</si>
  <si>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</si>
  <si>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</si>
  <si>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</si>
  <si>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</si>
  <si>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</si>
  <si>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</si>
  <si>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</si>
  <si>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</si>
  <si>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</si>
  <si>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</si>
  <si>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</si>
  <si>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</si>
  <si>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</si>
  <si>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</si>
  <si>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</si>
  <si>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</si>
  <si>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</si>
  <si>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</si>
  <si>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</si>
  <si>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</si>
  <si>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</si>
  <si>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</si>
  <si>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</si>
  <si>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</si>
  <si>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</si>
  <si>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</si>
  <si>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</si>
  <si>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</si>
  <si>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</si>
  <si>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</si>
  <si>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</si>
  <si>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</si>
  <si>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</si>
  <si>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</si>
  <si>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</si>
  <si>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</si>
  <si>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</si>
  <si>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</si>
  <si>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</si>
  <si>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</si>
  <si>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</si>
  <si>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</si>
  <si>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</si>
  <si>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</si>
  <si>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</si>
  <si>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</si>
  <si>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</si>
  <si>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</si>
  <si>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</si>
  <si>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</si>
  <si>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</si>
  <si>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</si>
  <si>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</si>
  <si>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</si>
  <si>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</si>
  <si>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</si>
  <si>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</si>
  <si>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</si>
  <si>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</si>
  <si>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</si>
  <si>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</si>
  <si>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</si>
  <si>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</si>
  <si>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</si>
  <si>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</si>
  <si>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</si>
  <si>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</si>
  <si>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</si>
  <si>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</si>
  <si>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</si>
  <si>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</si>
  <si>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</si>
  <si>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</si>
  <si>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</si>
  <si>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</si>
  <si>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</si>
  <si>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</si>
  <si>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</si>
  <si>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</si>
  <si>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</si>
  <si>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</si>
  <si>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</si>
  <si>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</si>
  <si>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</si>
  <si>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</si>
  <si>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</si>
  <si>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</si>
  <si>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</si>
  <si>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</si>
  <si>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</si>
  <si>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</si>
  <si>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</si>
  <si>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</si>
  <si>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</si>
  <si>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</si>
  <si>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</si>
  <si>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</si>
  <si>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</si>
  <si>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</si>
  <si>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</si>
  <si>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</si>
  <si>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</si>
  <si>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</si>
  <si>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</si>
  <si>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</si>
  <si>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</si>
  <si>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</si>
  <si>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</si>
  <si>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</si>
  <si>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</si>
  <si>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</si>
  <si>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</si>
  <si>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</si>
  <si>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</si>
  <si>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</si>
  <si>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</si>
  <si>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</si>
  <si>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</si>
  <si>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</si>
  <si>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</si>
  <si>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</si>
  <si>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</si>
  <si>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</si>
  <si>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</si>
  <si>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</si>
  <si>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</si>
  <si>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</si>
  <si>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</si>
  <si>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</si>
  <si>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</si>
  <si>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</si>
  <si>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</si>
  <si>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</si>
  <si>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</si>
  <si>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</si>
  <si>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</si>
  <si>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</si>
  <si>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</si>
  <si>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</si>
  <si>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</si>
  <si>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</si>
  <si>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</si>
  <si>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</si>
  <si>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</si>
  <si>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</si>
  <si>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</si>
  <si>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</si>
  <si>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</si>
  <si>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</si>
  <si>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</si>
  <si>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</si>
  <si>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</si>
  <si>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</si>
  <si>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</si>
  <si>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</si>
  <si>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</si>
  <si>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</si>
  <si>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</si>
  <si>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</si>
  <si>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</si>
  <si>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</si>
  <si>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</si>
  <si>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</si>
  <si>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</si>
  <si>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</si>
  <si>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</si>
  <si>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</si>
  <si>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</si>
  <si>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</si>
  <si>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</si>
  <si>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</si>
  <si>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</si>
  <si>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</si>
  <si>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</si>
  <si>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</si>
  <si>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</si>
  <si>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</si>
  <si>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</si>
  <si>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</si>
  <si>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</si>
  <si>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</si>
  <si>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</si>
  <si>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</si>
  <si>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</si>
  <si>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</si>
  <si>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</si>
  <si>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</si>
  <si>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</si>
  <si>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</si>
  <si>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</si>
  <si>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</si>
  <si>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</si>
  <si>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</si>
  <si>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</si>
  <si>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</si>
  <si>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</si>
  <si>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</si>
  <si>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</si>
  <si>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</si>
  <si>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</si>
  <si>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</si>
  <si>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</si>
  <si>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</si>
  <si>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</si>
  <si>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</si>
  <si>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</si>
  <si>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</si>
  <si>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</si>
  <si>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</si>
  <si>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</si>
  <si>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</si>
  <si>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</si>
  <si>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</si>
  <si>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</si>
  <si>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</si>
  <si>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</si>
  <si>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</si>
  <si>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</si>
  <si>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</si>
  <si>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</si>
  <si>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</si>
  <si>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</si>
  <si>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</si>
  <si>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</si>
  <si>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</si>
  <si>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</si>
  <si>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</si>
  <si>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</si>
  <si>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</si>
  <si>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</si>
  <si>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</si>
  <si>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</si>
  <si>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</si>
  <si>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</si>
  <si>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</si>
  <si>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</si>
  <si>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</si>
  <si>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</si>
  <si>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</si>
  <si>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</si>
  <si>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</si>
  <si>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</si>
  <si>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</si>
  <si>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</si>
  <si>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</si>
  <si>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</si>
  <si>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</si>
  <si>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</si>
  <si>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</si>
  <si>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</si>
  <si>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</si>
  <si>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</si>
  <si>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</si>
  <si>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</si>
  <si>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</si>
  <si>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</si>
  <si>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</si>
  <si>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</si>
  <si>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</si>
  <si>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</si>
  <si>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</si>
  <si>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</si>
  <si>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</si>
  <si>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</si>
  <si>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</si>
  <si>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</si>
  <si>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</si>
  <si>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</si>
  <si>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</si>
  <si>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</si>
  <si>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</si>
  <si>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</si>
  <si>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</si>
  <si>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</si>
  <si>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</si>
  <si>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</si>
  <si>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</si>
  <si>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</si>
  <si>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</si>
  <si>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</si>
  <si>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</si>
  <si>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</si>
  <si>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</si>
  <si>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</si>
  <si>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</si>
  <si>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</si>
  <si>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</si>
  <si>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</si>
  <si>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</si>
  <si>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</si>
  <si>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</si>
  <si>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</si>
  <si>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</si>
  <si>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</si>
  <si>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</si>
  <si>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</si>
  <si>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</si>
  <si>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</si>
  <si>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</si>
  <si>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</si>
  <si>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</si>
  <si>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</si>
  <si>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</si>
  <si>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</si>
  <si>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</si>
  <si>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</si>
  <si>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</si>
  <si>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</si>
  <si>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</si>
  <si>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</si>
  <si>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</si>
  <si>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</si>
  <si>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</si>
  <si>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</si>
  <si>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</si>
  <si>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</si>
  <si>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</si>
  <si>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</si>
  <si>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</si>
  <si>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</si>
  <si>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</si>
  <si>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</si>
  <si>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</si>
  <si>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</si>
  <si>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</si>
  <si>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</si>
  <si>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</si>
  <si>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</si>
  <si>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</si>
  <si>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</si>
  <si>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</si>
  <si>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</si>
  <si>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</si>
  <si>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</si>
  <si>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</si>
  <si>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</si>
  <si>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</si>
  <si>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</si>
  <si>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</si>
  <si>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</si>
  <si>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</si>
  <si>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</si>
  <si>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</si>
  <si>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</si>
  <si>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</si>
  <si>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</si>
  <si>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</si>
  <si>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</si>
  <si>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</si>
  <si>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</si>
  <si>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</si>
  <si>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</si>
  <si>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</si>
  <si>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</si>
  <si>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</si>
  <si>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</si>
  <si>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</si>
  <si>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</si>
  <si>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</si>
  <si>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</si>
  <si>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</si>
  <si>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</si>
  <si>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</si>
  <si>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</si>
  <si>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</si>
  <si>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</si>
  <si>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</si>
  <si>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</si>
  <si>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</si>
  <si>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</si>
  <si>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</si>
  <si>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</si>
  <si>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</si>
  <si>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</si>
  <si>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</si>
  <si>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</si>
  <si>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</si>
  <si>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</si>
  <si>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</si>
  <si>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</si>
  <si>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</si>
  <si>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</si>
  <si>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</si>
  <si>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</si>
  <si>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</si>
  <si>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</si>
  <si>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</si>
  <si>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</si>
  <si>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</si>
  <si>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</si>
  <si>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</si>
  <si>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</si>
  <si>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</si>
  <si>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</si>
  <si>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</si>
  <si>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</si>
  <si>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</si>
  <si>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</si>
  <si>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</si>
  <si>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</si>
  <si>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</si>
  <si>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</si>
  <si>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</si>
  <si>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</si>
  <si>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</si>
  <si>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</si>
  <si>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</si>
  <si>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</si>
  <si>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</si>
  <si>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</si>
  <si>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</si>
  <si>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</si>
  <si>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</si>
  <si>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</si>
  <si>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</si>
  <si>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</si>
  <si>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</si>
  <si>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</si>
  <si>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</si>
  <si>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</si>
  <si>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</si>
  <si>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</si>
  <si>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</si>
  <si>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</si>
  <si>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</si>
  <si>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</si>
  <si>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</si>
  <si>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</si>
  <si>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</si>
  <si>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</si>
  <si>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</si>
  <si>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</si>
  <si>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</si>
  <si>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</si>
  <si>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</si>
  <si>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</si>
  <si>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</si>
  <si>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</si>
  <si>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</si>
  <si>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</si>
  <si>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</si>
  <si>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</si>
  <si>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</si>
  <si>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</si>
  <si>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</si>
  <si>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</si>
  <si>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</si>
  <si>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</si>
  <si>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</si>
  <si>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</si>
  <si>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</si>
  <si>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</si>
  <si>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</si>
  <si>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</si>
  <si>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</si>
  <si>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</si>
  <si>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</si>
  <si>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</si>
  <si>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</si>
  <si>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</si>
  <si>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</si>
  <si>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</si>
  <si>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</si>
  <si>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</si>
  <si>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</si>
  <si>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</si>
  <si>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</si>
  <si>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</si>
  <si>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</si>
  <si>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</si>
  <si>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</si>
  <si>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</si>
  <si>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</si>
  <si>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</si>
  <si>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</si>
  <si>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</si>
  <si>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</si>
  <si>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</si>
  <si>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</si>
  <si>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</si>
  <si>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</si>
  <si>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</si>
  <si>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</si>
  <si>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</si>
  <si>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</si>
  <si>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</si>
  <si>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</si>
  <si>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</si>
  <si>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</si>
  <si>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</si>
  <si>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</si>
  <si>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</si>
  <si>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</si>
  <si>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</si>
  <si>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</si>
  <si>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</si>
  <si>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</si>
  <si>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</si>
  <si>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</si>
  <si>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</si>
  <si>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</si>
  <si>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</si>
  <si>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</si>
  <si>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</si>
  <si>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</si>
  <si>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</si>
  <si>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</si>
  <si>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</si>
  <si>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</si>
  <si>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</si>
  <si>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</si>
  <si>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</si>
  <si>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</si>
  <si>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</si>
  <si>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</si>
  <si>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</si>
  <si>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</si>
  <si>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</si>
  <si>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</si>
  <si>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</si>
  <si>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</si>
  <si>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</si>
  <si>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</si>
  <si>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</si>
  <si>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</si>
  <si>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</si>
  <si>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</si>
  <si>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</si>
  <si>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</si>
  <si>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</si>
  <si>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</si>
  <si>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</si>
  <si>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</si>
  <si>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</si>
  <si>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</si>
  <si>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</si>
  <si>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</si>
  <si>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</si>
  <si>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</si>
  <si>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</si>
  <si>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</si>
  <si>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</si>
  <si>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</si>
  <si>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</si>
  <si>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</si>
  <si>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</si>
  <si>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</si>
  <si>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</si>
  <si>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</si>
  <si>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</si>
  <si>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</si>
  <si>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</si>
  <si>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</si>
  <si>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</si>
  <si>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</si>
  <si>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</si>
  <si>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</si>
  <si>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</si>
  <si>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</si>
  <si>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</si>
  <si>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</si>
  <si>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</si>
  <si>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</si>
  <si>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</si>
  <si>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</si>
  <si>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</si>
  <si>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</si>
  <si>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</si>
  <si>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</si>
  <si>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</si>
  <si>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</si>
  <si>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</si>
  <si>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</si>
  <si>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</si>
  <si>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</si>
  <si>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</si>
  <si>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</si>
  <si>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</si>
  <si>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</si>
  <si>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</si>
  <si>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</si>
  <si>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</si>
  <si>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</si>
  <si>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</si>
  <si>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</si>
  <si>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</si>
  <si>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</si>
  <si>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</si>
  <si>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</si>
  <si>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</si>
  <si>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</si>
  <si>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</si>
  <si>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</si>
  <si>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</si>
  <si>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</si>
  <si>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</si>
  <si>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</si>
  <si>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</si>
  <si>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</si>
  <si>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</si>
  <si>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</si>
  <si>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</si>
  <si>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</si>
  <si>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</si>
  <si>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</si>
  <si>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</si>
  <si>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</si>
  <si>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</si>
  <si>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</si>
  <si>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</si>
  <si>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</si>
  <si>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</si>
  <si>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</si>
  <si>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</si>
  <si>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</si>
  <si>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</si>
  <si>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</si>
  <si>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</si>
  <si>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</si>
  <si>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</si>
  <si>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</si>
  <si>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</si>
  <si>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</si>
  <si>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</si>
  <si>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</si>
  <si>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</si>
  <si>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</si>
  <si>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</si>
  <si>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</si>
  <si>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</si>
  <si>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</si>
  <si>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</si>
  <si>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</si>
  <si>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</si>
  <si>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</si>
  <si>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</si>
  <si>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</si>
  <si>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</si>
  <si>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</si>
  <si>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</si>
  <si>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</si>
  <si>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</si>
  <si>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</si>
  <si>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</si>
  <si>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</si>
  <si>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</si>
  <si>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</si>
  <si>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</si>
  <si>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</si>
  <si>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</si>
  <si>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</si>
  <si>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</si>
  <si>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</si>
  <si>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</si>
  <si>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</si>
  <si>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</si>
  <si>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</si>
  <si>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</si>
  <si>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</si>
  <si>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</si>
  <si>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</si>
  <si>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</si>
  <si>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</si>
  <si>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</si>
  <si>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</si>
  <si>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</si>
  <si>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</si>
  <si>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</si>
  <si>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</si>
  <si>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</si>
  <si>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</si>
  <si>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</si>
  <si>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</si>
  <si>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</si>
  <si>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</si>
  <si>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</si>
  <si>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</si>
  <si>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</si>
  <si>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</si>
  <si>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</si>
  <si>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</si>
  <si>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</si>
  <si>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</si>
  <si>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</si>
  <si>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</si>
  <si>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</si>
  <si>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</si>
  <si>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</si>
  <si>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</si>
  <si>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</si>
  <si>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</si>
  <si>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</si>
  <si>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</si>
  <si>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</si>
  <si>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</si>
  <si>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</si>
  <si>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</si>
  <si>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</si>
  <si>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</si>
  <si>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</si>
  <si>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</si>
  <si>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</si>
  <si>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</si>
  <si>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</si>
  <si>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</si>
  <si>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</si>
  <si>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</si>
  <si>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</si>
  <si>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</si>
  <si>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</si>
  <si>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</si>
  <si>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</si>
  <si>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</si>
  <si>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</si>
  <si>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</si>
  <si>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</si>
  <si>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</si>
  <si>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</si>
  <si>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</si>
  <si>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</si>
  <si>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</si>
  <si>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</si>
  <si>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</si>
  <si>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</si>
  <si>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</si>
  <si>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</si>
  <si>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</si>
  <si>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</si>
  <si>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</si>
  <si>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</si>
  <si>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</si>
  <si>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</si>
  <si>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</si>
  <si>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</si>
  <si>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</si>
  <si>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</si>
  <si>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</si>
  <si>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</si>
  <si>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</si>
  <si>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</si>
  <si>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</si>
  <si>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</si>
  <si>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</si>
  <si>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</si>
  <si>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</si>
  <si>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</si>
  <si>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</si>
  <si>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</si>
  <si>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</si>
  <si>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</si>
  <si>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</si>
  <si>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</si>
  <si>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</si>
  <si>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</si>
  <si>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</si>
  <si>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</si>
  <si>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</si>
  <si>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</si>
  <si>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</si>
  <si>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</si>
  <si>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</si>
  <si>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</si>
  <si>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</si>
  <si>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</si>
  <si>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</si>
  <si>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</si>
  <si>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</si>
  <si>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</si>
  <si>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</si>
  <si>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</si>
  <si>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</si>
  <si>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</si>
  <si>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</si>
  <si>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</si>
  <si>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</si>
  <si>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</si>
  <si>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</si>
  <si>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</si>
  <si>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</si>
  <si>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</si>
  <si>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</si>
  <si>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</si>
  <si>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</si>
  <si>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</si>
  <si>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</si>
  <si>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</si>
  <si>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</si>
  <si>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</si>
  <si>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</si>
  <si>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</si>
  <si>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</si>
  <si>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</si>
  <si>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</si>
  <si>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</si>
  <si>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</si>
  <si>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</si>
  <si>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</si>
  <si>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</si>
  <si>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</si>
  <si>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</si>
  <si>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</si>
  <si>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</si>
  <si>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</si>
  <si>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</si>
  <si>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</si>
  <si>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</si>
  <si>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</si>
  <si>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</si>
  <si>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</si>
  <si>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</si>
  <si>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</si>
  <si>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</si>
  <si>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</si>
  <si>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</si>
  <si>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</si>
  <si>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</si>
  <si>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</si>
  <si>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</si>
  <si>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</si>
  <si>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</si>
  <si>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</si>
  <si>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</si>
  <si>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</si>
  <si>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</si>
  <si>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</si>
  <si>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</si>
  <si>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</si>
  <si>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</si>
  <si>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</si>
  <si>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</si>
  <si>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</si>
  <si>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</si>
  <si>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</si>
  <si>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</si>
  <si>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</si>
  <si>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</si>
  <si>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</si>
  <si>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</si>
  <si>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</si>
  <si>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</si>
  <si>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</si>
  <si>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</si>
  <si>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</si>
  <si>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</si>
  <si>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</si>
  <si>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</si>
  <si>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</si>
  <si>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</si>
  <si>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</si>
  <si>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</si>
  <si>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</si>
  <si>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</si>
  <si>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</si>
  <si>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</si>
  <si>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</si>
  <si>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</si>
  <si>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</si>
  <si>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</si>
  <si>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</si>
  <si>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</si>
  <si>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</si>
  <si>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</si>
  <si>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</si>
  <si>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</si>
  <si>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</si>
  <si>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</si>
  <si>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</si>
  <si>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</si>
  <si>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</si>
  <si>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</si>
  <si>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</si>
  <si>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</si>
  <si>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</si>
  <si>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</si>
  <si>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</si>
  <si>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</si>
  <si>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</si>
  <si>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</si>
  <si>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</si>
  <si>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</si>
  <si>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</si>
  <si>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</si>
  <si>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</si>
  <si>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</si>
  <si>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</si>
  <si>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</si>
  <si>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</si>
  <si>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</si>
  <si>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</si>
  <si>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</si>
  <si>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</si>
  <si>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</si>
  <si>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</si>
  <si>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</si>
  <si>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</si>
  <si>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</si>
  <si>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</si>
  <si>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</si>
  <si>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</si>
  <si>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</si>
  <si>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</si>
  <si>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</si>
  <si>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</si>
  <si>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</si>
  <si>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</si>
  <si>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</si>
  <si>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</si>
  <si>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</si>
  <si>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</si>
  <si>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</si>
  <si>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</si>
  <si>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</si>
  <si>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</si>
  <si>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</si>
  <si>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</si>
  <si>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</si>
  <si>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</si>
  <si>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</si>
  <si>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</si>
  <si>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</si>
  <si>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</si>
  <si>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</si>
  <si>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</si>
  <si>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</si>
  <si>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</si>
  <si>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</si>
  <si>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</si>
  <si>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</si>
  <si>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</si>
  <si>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</si>
  <si>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</si>
  <si>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</si>
  <si>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</si>
  <si>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</si>
  <si>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</si>
  <si>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</si>
  <si>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</si>
  <si>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</si>
  <si>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</si>
  <si>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</si>
  <si>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</si>
  <si>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</si>
  <si>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</si>
  <si>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</si>
  <si>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</si>
  <si>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</si>
  <si>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</si>
  <si>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</si>
  <si>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</si>
  <si>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</si>
  <si>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</si>
  <si>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</si>
  <si>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</si>
  <si>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</si>
  <si>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</si>
  <si>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</si>
  <si>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</si>
  <si>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</si>
  <si>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</si>
  <si>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</si>
  <si>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</si>
  <si>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</si>
  <si>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</si>
  <si>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</si>
  <si>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</si>
  <si>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</si>
  <si>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</si>
  <si>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</si>
  <si>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</si>
  <si>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</si>
  <si>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</si>
  <si>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</si>
  <si>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</si>
  <si>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</si>
  <si>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</si>
  <si>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</si>
  <si>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</si>
  <si>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</si>
  <si>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</si>
  <si>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</si>
  <si>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</si>
  <si>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</si>
  <si>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</si>
  <si>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</si>
  <si>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</si>
  <si>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</si>
  <si>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</si>
  <si>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</si>
  <si>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</si>
  <si>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</si>
  <si>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</si>
  <si>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</si>
  <si>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</si>
  <si>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</si>
  <si>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</si>
  <si>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</si>
  <si>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</si>
  <si>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</si>
  <si>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</si>
  <si>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</si>
  <si>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</si>
  <si>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</si>
  <si>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</si>
  <si>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</si>
  <si>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</si>
  <si>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</si>
  <si>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</si>
  <si>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</si>
  <si>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</si>
  <si>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</si>
  <si>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</si>
  <si>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</si>
  <si>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</si>
  <si>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</si>
  <si>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</si>
  <si>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</si>
  <si>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</si>
  <si>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</si>
  <si>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</si>
  <si>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</si>
  <si>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</si>
  <si>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</si>
  <si>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</si>
  <si>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</si>
  <si>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</si>
  <si>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</si>
  <si>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</si>
  <si>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</si>
  <si>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</si>
  <si>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</si>
  <si>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</si>
  <si>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</si>
  <si>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</si>
  <si>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</si>
  <si>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</si>
  <si>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</si>
  <si>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</si>
  <si>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</si>
  <si>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</si>
  <si>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</si>
  <si>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</si>
  <si>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</si>
  <si>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</si>
  <si>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</si>
  <si>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</si>
  <si>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</si>
  <si>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</si>
  <si>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</si>
  <si>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</si>
  <si>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</si>
  <si>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</si>
  <si>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</si>
  <si>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</si>
  <si>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</si>
  <si>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</si>
  <si>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</si>
  <si>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</si>
  <si>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</si>
  <si>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</si>
  <si>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</si>
  <si>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</si>
  <si>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</si>
  <si>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</si>
  <si>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</si>
  <si>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</si>
  <si>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</si>
  <si>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</si>
  <si>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</si>
  <si>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</si>
  <si>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</si>
  <si>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</si>
  <si>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</si>
  <si>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</si>
  <si>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</si>
  <si>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</si>
  <si>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</si>
  <si>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</si>
  <si>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</si>
  <si>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</si>
  <si>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</si>
  <si>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</si>
  <si>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</si>
  <si>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</si>
  <si>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</si>
  <si>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</si>
  <si>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</si>
  <si>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</si>
  <si>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</si>
  <si>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</si>
  <si>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</si>
  <si>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</si>
  <si>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</si>
  <si>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</si>
  <si>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</si>
  <si>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</si>
  <si>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</si>
  <si>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</si>
  <si>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</si>
  <si>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</si>
  <si>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</si>
  <si>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</si>
  <si>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</si>
  <si>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</si>
  <si>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</si>
  <si>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</si>
  <si>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</si>
  <si>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</si>
  <si>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</si>
  <si>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</si>
  <si>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</si>
  <si>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</si>
  <si>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</si>
  <si>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</si>
  <si>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</si>
  <si>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</si>
  <si>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</si>
  <si>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</si>
  <si>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</si>
  <si>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</si>
  <si>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</si>
  <si>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</si>
  <si>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</si>
  <si>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</si>
  <si>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</si>
  <si>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</si>
  <si>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</si>
  <si>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</si>
  <si>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</si>
  <si>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</si>
  <si>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</si>
  <si>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</si>
  <si>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</si>
  <si>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</si>
  <si>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</si>
  <si>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</si>
  <si>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</si>
  <si>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</si>
  <si>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</si>
  <si>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</si>
  <si>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</si>
  <si>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</si>
  <si>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</si>
  <si>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</si>
  <si>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</si>
  <si>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</si>
  <si>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</si>
  <si>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</si>
  <si>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</si>
  <si>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</si>
  <si>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</si>
  <si>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</si>
  <si>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</si>
  <si>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</si>
  <si>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</si>
  <si>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</si>
  <si>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</si>
  <si>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</si>
  <si>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</si>
  <si>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</si>
  <si>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</si>
  <si>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</si>
  <si>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</si>
  <si>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</si>
  <si>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</si>
  <si>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</si>
  <si>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</si>
  <si>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</si>
  <si>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</si>
  <si>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</si>
  <si>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</si>
  <si>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</si>
  <si>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</si>
  <si>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</si>
  <si>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</si>
  <si>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</si>
  <si>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</si>
  <si>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</si>
  <si>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</si>
  <si>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</si>
  <si>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</si>
  <si>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</si>
  <si>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</si>
  <si>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</si>
  <si>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</si>
  <si>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</si>
  <si>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</si>
  <si>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</si>
  <si>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</si>
  <si>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</si>
  <si>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</si>
  <si>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</si>
  <si>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</si>
  <si>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</si>
  <si>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</si>
  <si>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</si>
  <si>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</si>
  <si>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</si>
  <si>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</si>
  <si>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</si>
  <si>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</si>
  <si>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</si>
  <si>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</si>
  <si>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</si>
  <si>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</si>
  <si>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</si>
  <si>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</si>
  <si>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</si>
  <si>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</si>
  <si>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</si>
  <si>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</si>
  <si>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</si>
  <si>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</si>
  <si>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</si>
  <si>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</si>
  <si>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</si>
  <si>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</si>
  <si>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</si>
  <si>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</si>
  <si>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</si>
  <si>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</si>
  <si>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</si>
  <si>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</si>
  <si>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</si>
  <si>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</si>
  <si>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</si>
  <si>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</si>
  <si>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</si>
  <si>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</si>
  <si>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</si>
  <si>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</si>
  <si>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</si>
  <si>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</si>
  <si>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</si>
  <si>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</si>
  <si>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</si>
  <si>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</si>
  <si>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</si>
  <si>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</si>
  <si>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</si>
  <si>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</si>
  <si>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</si>
  <si>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</si>
  <si>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</si>
  <si>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</si>
  <si>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</si>
  <si>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</si>
  <si>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</si>
  <si>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</si>
  <si>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</si>
  <si>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</si>
  <si>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</si>
  <si>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</si>
  <si>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</si>
  <si>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</si>
  <si>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</si>
  <si>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</si>
  <si>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</si>
  <si>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</si>
  <si>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</si>
  <si>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</si>
  <si>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</si>
  <si>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</si>
  <si>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</si>
  <si>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</si>
  <si>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</si>
  <si>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</si>
  <si>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</si>
  <si>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</si>
  <si>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</si>
  <si>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</si>
  <si>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</si>
  <si>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</si>
  <si>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</si>
  <si>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</si>
  <si>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</si>
  <si>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</si>
  <si>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</si>
  <si>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</si>
  <si>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</si>
  <si>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</si>
  <si>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</si>
  <si>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</si>
  <si>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</si>
  <si>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</si>
  <si>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</si>
  <si>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</si>
  <si>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</si>
  <si>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</si>
  <si>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</si>
  <si>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</si>
  <si>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</si>
  <si>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</si>
  <si>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</si>
  <si>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</si>
  <si>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</si>
  <si>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</si>
  <si>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</si>
  <si>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</si>
  <si>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</si>
  <si>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</si>
  <si>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</si>
  <si>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</si>
  <si>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</si>
  <si>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</si>
  <si>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</si>
  <si>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</si>
  <si>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</si>
  <si>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</si>
  <si>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</si>
  <si>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</si>
  <si>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</si>
  <si>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</si>
  <si>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</si>
  <si>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</si>
  <si>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</si>
  <si>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</si>
  <si>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</si>
  <si>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</si>
  <si>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</si>
  <si>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</si>
  <si>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</si>
  <si>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</si>
  <si>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</si>
  <si>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</si>
  <si>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</si>
  <si>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</si>
  <si>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</si>
  <si>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</si>
  <si>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</si>
  <si>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</si>
  <si>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</si>
  <si>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</si>
  <si>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</si>
  <si>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</si>
  <si>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</si>
  <si>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</si>
  <si>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</si>
  <si>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</si>
  <si>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</si>
  <si>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</si>
  <si>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</si>
  <si>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</si>
  <si>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</si>
  <si>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</si>
  <si>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</si>
  <si>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</si>
  <si>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</si>
  <si>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</si>
  <si>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</si>
  <si>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</si>
  <si>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</si>
  <si>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</si>
  <si>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</si>
  <si>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</si>
  <si>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</si>
  <si>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</si>
  <si>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</si>
  <si>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</si>
  <si>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</si>
  <si>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</si>
  <si>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</si>
  <si>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</si>
  <si>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</si>
  <si>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</si>
  <si>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</si>
  <si>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</si>
  <si>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</si>
  <si>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</si>
  <si>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</si>
  <si>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</si>
  <si>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</si>
  <si>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</si>
  <si>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</si>
  <si>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</si>
  <si>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</si>
  <si>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</si>
  <si>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</si>
  <si>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</si>
  <si>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</si>
  <si>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</si>
  <si>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</si>
  <si>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</si>
  <si>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</si>
  <si>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</si>
  <si>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</si>
  <si>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</si>
  <si>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</si>
  <si>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</si>
  <si>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</si>
  <si>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</si>
  <si>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</si>
  <si>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</si>
  <si>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</si>
  <si>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</si>
  <si>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</si>
  <si>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</si>
  <si>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</si>
  <si>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</si>
  <si>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</si>
  <si>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</si>
  <si>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</si>
  <si>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</si>
  <si>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</si>
  <si>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</si>
  <si>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</si>
  <si>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</si>
  <si>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</si>
  <si>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</si>
  <si>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</si>
  <si>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</si>
  <si>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</si>
  <si>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</si>
  <si>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</si>
  <si>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</si>
  <si>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</si>
  <si>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</si>
  <si>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</si>
  <si>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</si>
  <si>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</si>
  <si>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</si>
  <si>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</si>
  <si>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</si>
  <si>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</si>
  <si>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</si>
  <si>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</si>
  <si>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</si>
  <si>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</si>
  <si>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</si>
  <si>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</si>
  <si>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</si>
  <si>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</si>
  <si>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</si>
  <si>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</si>
  <si>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</si>
  <si>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</si>
  <si>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</si>
  <si>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</si>
  <si>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</si>
  <si>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</si>
  <si>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</si>
  <si>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</si>
  <si>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</si>
  <si>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</si>
  <si>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</si>
  <si>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</si>
  <si>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</si>
  <si>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</si>
  <si>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</si>
  <si>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</si>
  <si>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</si>
  <si>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</si>
  <si>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</si>
  <si>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</si>
  <si>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</si>
  <si>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</si>
  <si>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</si>
  <si>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</si>
  <si>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</si>
  <si>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</si>
  <si>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</si>
  <si>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</si>
  <si>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</si>
  <si>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</si>
  <si>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</si>
  <si>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</si>
  <si>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</si>
  <si>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</si>
  <si>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</si>
  <si>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</si>
  <si>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</si>
  <si>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</si>
  <si>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</si>
  <si>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</si>
  <si>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</si>
  <si>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</si>
  <si>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</si>
  <si>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</si>
  <si>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</si>
  <si>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</si>
  <si>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</si>
  <si>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</si>
  <si>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</si>
  <si>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</si>
  <si>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</si>
  <si>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</si>
  <si>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</si>
  <si>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</si>
  <si>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</si>
  <si>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</si>
  <si>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</si>
  <si>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</si>
  <si>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</si>
  <si>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</si>
  <si>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</si>
  <si>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</si>
  <si>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</si>
  <si>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</si>
  <si>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</si>
  <si>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</si>
  <si>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</si>
  <si>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</si>
  <si>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</si>
  <si>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</si>
  <si>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</si>
  <si>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</si>
  <si>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</si>
  <si>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</si>
  <si>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</si>
  <si>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</si>
  <si>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</si>
  <si>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</si>
  <si>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</si>
  <si>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</si>
  <si>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</si>
  <si>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</si>
  <si>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</si>
  <si>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</si>
  <si>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</si>
  <si>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</si>
  <si>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</si>
  <si>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</si>
  <si>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</si>
  <si>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</si>
  <si>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</si>
  <si>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</si>
  <si>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</si>
  <si>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</si>
  <si>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</si>
  <si>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</si>
  <si>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</si>
  <si>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</si>
  <si>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</si>
  <si>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</si>
  <si>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</si>
  <si>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</si>
  <si>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</si>
  <si>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</si>
  <si>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</si>
  <si>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</si>
  <si>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</si>
  <si>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</si>
  <si>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</si>
  <si>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</si>
  <si>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</si>
  <si>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</si>
  <si>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</si>
  <si>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</si>
  <si>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</si>
  <si>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</si>
  <si>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</si>
  <si>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</si>
  <si>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</si>
  <si>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</si>
  <si>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</si>
  <si>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</si>
  <si>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</si>
  <si>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</si>
  <si>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</si>
  <si>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</si>
  <si>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</si>
  <si>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</si>
  <si>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</si>
  <si>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</si>
  <si>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</si>
  <si>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</si>
  <si>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</si>
  <si>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</si>
  <si>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</si>
  <si>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</si>
  <si>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</si>
  <si>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</si>
  <si>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</si>
  <si>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</si>
  <si>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</si>
  <si>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</si>
  <si>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</si>
  <si>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</si>
  <si>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</si>
  <si>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</si>
  <si>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</si>
  <si>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</si>
  <si>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</si>
  <si>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</si>
  <si>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</si>
  <si>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</si>
  <si>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</si>
  <si>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</si>
  <si>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</si>
  <si>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</si>
  <si>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</si>
  <si>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</si>
  <si>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</si>
  <si>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</si>
  <si>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</si>
  <si>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</si>
  <si>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</si>
  <si>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</si>
  <si>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</si>
  <si>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</si>
  <si>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</si>
  <si>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</si>
  <si>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</si>
  <si>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</si>
  <si>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</si>
  <si>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</si>
  <si>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</si>
  <si>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</si>
  <si>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</si>
  <si>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</si>
  <si>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</si>
  <si>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</si>
  <si>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</si>
  <si>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</si>
  <si>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</si>
  <si>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</si>
  <si>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</si>
  <si>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</si>
  <si>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</si>
  <si>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</si>
  <si>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</si>
  <si>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</si>
  <si>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</si>
  <si>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</si>
  <si>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</si>
  <si>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</si>
  <si>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</si>
  <si>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</si>
  <si>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</si>
  <si>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</si>
  <si>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</si>
  <si>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</si>
  <si>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</si>
  <si>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</si>
  <si>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</si>
  <si>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</si>
  <si>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</si>
  <si>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</si>
  <si>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</si>
  <si>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</si>
  <si>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</si>
  <si>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</si>
  <si>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</si>
  <si>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</si>
  <si>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</si>
  <si>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</si>
  <si>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</si>
  <si>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</si>
  <si>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</si>
  <si>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</si>
  <si>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</si>
  <si>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</si>
  <si>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</si>
  <si>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</si>
  <si>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</si>
  <si>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</si>
  <si>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</si>
  <si>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</si>
  <si>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</si>
  <si>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</si>
  <si>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</si>
  <si>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</si>
  <si>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</si>
  <si>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</si>
  <si>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</si>
  <si>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</si>
  <si>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</si>
  <si>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</si>
  <si>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</si>
  <si>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</si>
  <si>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</si>
  <si>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</si>
  <si>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</si>
  <si>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</si>
  <si>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</si>
  <si>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</si>
  <si>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</si>
  <si>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</si>
  <si>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</si>
  <si>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</si>
  <si>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</si>
  <si>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</si>
  <si>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</si>
  <si>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</si>
  <si>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</si>
  <si>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</si>
  <si>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</si>
  <si>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</si>
  <si>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</si>
  <si>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</si>
  <si>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</si>
  <si>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</si>
  <si>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</si>
  <si>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</si>
  <si>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</si>
  <si>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</si>
  <si>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</si>
  <si>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</si>
  <si>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</si>
  <si>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</si>
  <si>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</si>
  <si>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</si>
  <si>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</si>
  <si>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</si>
  <si>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</si>
  <si>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</si>
  <si>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</si>
  <si>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</si>
  <si>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</si>
  <si>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</si>
  <si>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</si>
  <si>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</si>
  <si>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</si>
  <si>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</si>
  <si>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</si>
  <si>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</si>
  <si>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</si>
  <si>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</si>
  <si>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</si>
  <si>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</si>
  <si>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</si>
  <si>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</si>
  <si>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</si>
  <si>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</si>
  <si>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</si>
  <si>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</si>
  <si>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</si>
  <si>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</si>
  <si>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</si>
  <si>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</si>
  <si>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</si>
  <si>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</si>
  <si>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</si>
  <si>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</si>
  <si>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</si>
  <si>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</si>
  <si>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</si>
  <si>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</si>
  <si>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</si>
  <si>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</si>
  <si>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</si>
  <si>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</si>
  <si>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</si>
  <si>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</si>
  <si>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</si>
  <si>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</si>
  <si>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</si>
  <si>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</si>
  <si>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</si>
  <si>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</si>
  <si>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</si>
  <si>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</si>
  <si>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</si>
  <si>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</si>
  <si>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</si>
  <si>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</si>
  <si>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</si>
  <si>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</si>
  <si>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</si>
  <si>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</si>
  <si>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</si>
  <si>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</si>
  <si>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</si>
  <si>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</si>
  <si>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</si>
  <si>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</si>
  <si>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</si>
  <si>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</si>
  <si>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</si>
  <si>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</si>
  <si>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</si>
  <si>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</si>
  <si>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</si>
  <si>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</si>
  <si>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</si>
  <si>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</si>
  <si>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</si>
  <si>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</si>
  <si>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</si>
  <si>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</si>
  <si>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</si>
  <si>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</si>
  <si>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</si>
  <si>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</si>
  <si>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</si>
  <si>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</si>
  <si>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</si>
  <si>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</si>
  <si>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</si>
  <si>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</si>
  <si>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</si>
  <si>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</si>
  <si>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</si>
  <si>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</si>
  <si>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</si>
  <si>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</si>
  <si>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</si>
  <si>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</si>
  <si>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</si>
  <si>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</si>
  <si>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</si>
  <si>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</si>
  <si>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</si>
  <si>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</si>
  <si>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</si>
  <si>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</si>
  <si>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</si>
  <si>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</si>
  <si>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</si>
  <si>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</si>
  <si>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</si>
  <si>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</si>
  <si>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</si>
  <si>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</si>
  <si>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</si>
  <si>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</si>
  <si>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</si>
  <si>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</si>
  <si>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</si>
  <si>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</si>
  <si>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</si>
  <si>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</si>
  <si>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</si>
  <si>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</si>
  <si>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</si>
  <si>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</si>
  <si>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</si>
  <si>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</si>
  <si>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</si>
  <si>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</si>
  <si>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</si>
  <si>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</si>
  <si>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</si>
  <si>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</si>
  <si>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</si>
  <si>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</si>
  <si>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</si>
  <si>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</si>
  <si>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</si>
  <si>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</si>
  <si>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</si>
  <si>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</si>
  <si>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</si>
  <si>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</si>
  <si>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</si>
  <si>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</si>
  <si>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</si>
  <si>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</si>
  <si>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</si>
  <si>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</si>
  <si>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</si>
  <si>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</si>
  <si>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</si>
  <si>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</si>
  <si>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</si>
  <si>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</si>
  <si>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</si>
  <si>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</si>
  <si>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</si>
  <si>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</si>
  <si>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</si>
  <si>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</si>
  <si>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</si>
  <si>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</si>
  <si>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</si>
  <si>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</si>
  <si>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</si>
  <si>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</si>
  <si>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</si>
  <si>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</si>
  <si>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</si>
  <si>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</si>
  <si>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</si>
  <si>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</si>
  <si>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</si>
  <si>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</si>
  <si>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</si>
  <si>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</si>
  <si>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</si>
  <si>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</si>
  <si>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</si>
  <si>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</si>
  <si>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</si>
  <si>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</si>
  <si>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</si>
  <si>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</si>
  <si>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</si>
  <si>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</si>
  <si>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</si>
  <si>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</si>
  <si>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</si>
  <si>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</si>
  <si>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</si>
  <si>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</si>
  <si>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</si>
  <si>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</si>
  <si>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</si>
  <si>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</si>
  <si>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</si>
  <si>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</si>
  <si>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</si>
  <si>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</si>
  <si>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</si>
  <si>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</si>
  <si>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</si>
  <si>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</si>
  <si>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</si>
  <si>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</si>
  <si>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</si>
  <si>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</si>
  <si>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</si>
  <si>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</si>
  <si>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</si>
  <si>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</si>
  <si>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</si>
  <si>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</si>
  <si>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</si>
  <si>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</si>
  <si>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</si>
  <si>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</si>
  <si>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</si>
  <si>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</si>
  <si>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</si>
  <si>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</si>
  <si>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</si>
  <si>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</si>
  <si>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</si>
  <si>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</si>
  <si>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</si>
  <si>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</si>
  <si>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</si>
  <si>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</si>
  <si>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</si>
  <si>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</si>
  <si>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</si>
  <si>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</si>
  <si>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</si>
  <si>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</si>
  <si>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</si>
  <si>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</si>
  <si>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</si>
  <si>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</si>
  <si>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</si>
  <si>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</si>
  <si>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</si>
  <si>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</si>
  <si>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</si>
  <si>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</si>
  <si>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</si>
  <si>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</si>
  <si>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</si>
  <si>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</si>
  <si>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</si>
  <si>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</si>
  <si>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</si>
  <si>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</si>
  <si>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</si>
  <si>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</si>
  <si>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</si>
  <si>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</si>
  <si>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</si>
  <si>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</si>
  <si>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</si>
  <si>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</si>
  <si>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</si>
  <si>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</si>
  <si>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</si>
  <si>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</si>
  <si>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</si>
  <si>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</si>
  <si>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</si>
  <si>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</si>
  <si>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</si>
  <si>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</si>
  <si>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</si>
  <si>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</si>
  <si>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</si>
  <si>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</si>
  <si>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</si>
  <si>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</si>
  <si>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</si>
  <si>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</si>
  <si>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</si>
  <si>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</si>
  <si>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</si>
  <si>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</si>
  <si>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</si>
  <si>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</si>
  <si>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</si>
  <si>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</si>
  <si>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</si>
  <si>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</si>
  <si>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</si>
  <si>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</si>
  <si>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</si>
  <si>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</si>
  <si>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</si>
  <si>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</si>
  <si>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</si>
  <si>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</si>
  <si>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</si>
  <si>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</si>
  <si>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</si>
  <si>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</si>
  <si>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</si>
  <si>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</si>
  <si>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</si>
  <si>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</si>
  <si>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</si>
  <si>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</si>
  <si>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</si>
  <si>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</si>
  <si>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</si>
  <si>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</si>
  <si>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</si>
  <si>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</si>
  <si>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</si>
  <si>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</si>
  <si>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</si>
  <si>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</si>
  <si>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</si>
  <si>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</si>
  <si>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</si>
  <si>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</si>
  <si>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</si>
  <si>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</si>
  <si>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</si>
  <si>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</si>
  <si>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</si>
  <si>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</si>
  <si>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</si>
  <si>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</si>
  <si>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</si>
  <si>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</si>
  <si>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</si>
  <si>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</si>
  <si>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</si>
  <si>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</si>
  <si>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</si>
  <si>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</si>
  <si>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</si>
  <si>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</si>
  <si>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</si>
  <si>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</si>
  <si>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</si>
  <si>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</si>
  <si>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</si>
  <si>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</si>
  <si>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</si>
  <si>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</si>
  <si>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</si>
  <si>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</si>
  <si>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</si>
  <si>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</si>
  <si>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</si>
  <si>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</si>
  <si>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</si>
  <si>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</si>
  <si>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</si>
  <si>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</si>
  <si>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</si>
  <si>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</si>
  <si>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</si>
  <si>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</si>
  <si>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</si>
  <si>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</si>
  <si>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</si>
  <si>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</si>
  <si>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</si>
  <si>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</si>
  <si>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</si>
  <si>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</si>
  <si>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</si>
  <si>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</si>
  <si>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</si>
  <si>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</si>
  <si>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</si>
  <si>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</si>
  <si>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</si>
  <si>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</si>
  <si>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</si>
  <si>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</si>
  <si>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</si>
  <si>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</si>
  <si>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</si>
  <si>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</si>
  <si>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</si>
  <si>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</si>
  <si>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</si>
  <si>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</si>
  <si>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</si>
  <si>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</si>
  <si>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</si>
  <si>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</si>
  <si>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</si>
  <si>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</si>
  <si>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</si>
  <si>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</si>
  <si>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</si>
  <si>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</si>
  <si>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</si>
  <si>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</si>
  <si>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</si>
  <si>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</si>
  <si>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</si>
  <si>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</si>
  <si>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</si>
  <si>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</si>
  <si>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</si>
  <si>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</si>
  <si>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</si>
  <si>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</si>
  <si>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</si>
  <si>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</si>
  <si>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</si>
  <si>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</si>
  <si>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</si>
  <si>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</si>
  <si>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</si>
  <si>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</si>
  <si>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</si>
  <si>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</si>
  <si>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</si>
  <si>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</si>
  <si>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</si>
  <si>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</si>
  <si>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</si>
  <si>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</si>
  <si>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</si>
  <si>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</si>
  <si>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</si>
  <si>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</si>
  <si>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</si>
  <si>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</si>
  <si>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</si>
  <si>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</si>
  <si>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</si>
  <si>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</si>
  <si>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</si>
  <si>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</si>
  <si>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</si>
  <si>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</si>
  <si>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</si>
  <si>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</si>
  <si>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</si>
  <si>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</si>
  <si>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</si>
  <si>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</si>
  <si>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</si>
  <si>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</si>
  <si>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</si>
  <si>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</si>
  <si>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</si>
  <si>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</si>
  <si>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</si>
  <si>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</si>
  <si>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</si>
  <si>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</si>
  <si>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</si>
  <si>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</si>
  <si>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</si>
  <si>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</si>
  <si>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</si>
  <si>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</si>
  <si>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</si>
  <si>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</si>
  <si>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</si>
  <si>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</si>
  <si>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</si>
  <si>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</si>
  <si>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</si>
  <si>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</si>
  <si>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</si>
  <si>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</si>
  <si>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</si>
  <si>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</si>
  <si>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</si>
  <si>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</si>
  <si>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</si>
  <si>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</si>
  <si>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</si>
  <si>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</si>
  <si>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</si>
  <si>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</si>
  <si>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</si>
  <si>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</si>
  <si>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</si>
  <si>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</si>
  <si>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</si>
  <si>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</si>
  <si>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</si>
  <si>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</si>
  <si>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</si>
  <si>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</si>
  <si>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</si>
  <si>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</si>
  <si>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</si>
  <si>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</si>
  <si>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</si>
  <si>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</si>
  <si>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</si>
  <si>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</si>
  <si>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</si>
  <si>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</si>
  <si>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</si>
  <si>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</si>
  <si>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</si>
  <si>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</si>
  <si>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</si>
  <si>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</si>
  <si>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</si>
  <si>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</si>
  <si>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</si>
  <si>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</si>
  <si>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</si>
  <si>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</si>
  <si>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</si>
  <si>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</si>
  <si>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</si>
  <si>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</si>
  <si>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</si>
  <si>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</si>
  <si>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</si>
  <si>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</si>
  <si>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</si>
  <si>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</si>
  <si>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</si>
  <si>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</si>
  <si>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</si>
  <si>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</si>
  <si>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</si>
  <si>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</si>
  <si>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</si>
  <si>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</si>
  <si>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</si>
  <si>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</si>
  <si>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</si>
  <si>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</si>
  <si>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</si>
  <si>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</si>
  <si>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</si>
  <si>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</si>
  <si>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</si>
  <si>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</si>
  <si>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</si>
  <si>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</si>
  <si>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</si>
  <si>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</si>
  <si>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</si>
  <si>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</si>
  <si>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</si>
  <si>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</si>
  <si>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</si>
  <si>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</si>
  <si>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</si>
  <si>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</si>
  <si>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</si>
  <si>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</si>
  <si>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</si>
  <si>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</si>
  <si>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</si>
  <si>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</si>
  <si>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</si>
  <si>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</si>
  <si>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</si>
  <si>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</si>
  <si>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</si>
  <si>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</si>
  <si>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</si>
  <si>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</si>
  <si>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</si>
  <si>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</si>
  <si>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</si>
  <si>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</si>
  <si>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</si>
  <si>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</si>
  <si>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</si>
  <si>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</si>
  <si>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</si>
  <si>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</si>
  <si>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</si>
  <si>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</si>
  <si>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</si>
  <si>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</si>
  <si>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</si>
  <si>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</si>
  <si>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</si>
  <si>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</si>
  <si>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</si>
  <si>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</si>
  <si>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</si>
  <si>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</si>
  <si>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</si>
  <si>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</si>
  <si>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</si>
  <si>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</si>
  <si>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</si>
  <si>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</si>
  <si>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</si>
  <si>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</si>
  <si>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</si>
  <si>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</si>
  <si>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</si>
  <si>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</si>
  <si>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</si>
  <si>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</si>
  <si>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</si>
  <si>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</si>
  <si>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</si>
  <si>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</si>
  <si>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</si>
  <si>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</si>
  <si>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</si>
  <si>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</si>
  <si>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</si>
  <si>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</si>
  <si>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</si>
  <si>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</si>
  <si>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</si>
  <si>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</si>
  <si>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</si>
  <si>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</si>
  <si>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</si>
  <si>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</si>
  <si>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</si>
  <si>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</si>
  <si>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</si>
  <si>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</si>
  <si>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</si>
  <si>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</si>
  <si>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</si>
  <si>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</si>
  <si>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</si>
  <si>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</si>
  <si>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</si>
  <si>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</si>
  <si>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</si>
  <si>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</si>
  <si>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</si>
  <si>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</si>
  <si>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</si>
  <si>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</si>
  <si>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</si>
  <si>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</si>
  <si>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</si>
  <si>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</si>
  <si>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</si>
  <si>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</si>
  <si>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</si>
  <si>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</si>
  <si>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</si>
  <si>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</si>
  <si>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</si>
  <si>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</si>
  <si>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</si>
  <si>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</si>
  <si>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</si>
  <si>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</si>
  <si>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</si>
  <si>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</si>
  <si>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</si>
  <si>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</si>
  <si>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</si>
  <si>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</si>
  <si>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</si>
  <si>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</si>
  <si>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</si>
  <si>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</si>
  <si>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</si>
  <si>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</si>
  <si>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</si>
  <si>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</si>
  <si>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</si>
  <si>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</si>
  <si>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</si>
  <si>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</si>
  <si>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</si>
  <si>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</si>
  <si>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</si>
  <si>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</si>
  <si>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</si>
  <si>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</si>
  <si>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</si>
  <si>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</si>
  <si>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</si>
  <si>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</si>
  <si>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</si>
  <si>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</si>
  <si>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</si>
  <si>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</si>
  <si>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</si>
  <si>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</si>
  <si>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</si>
  <si>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</si>
  <si>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</si>
  <si>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</si>
  <si>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</si>
  <si>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</si>
  <si>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</si>
  <si>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</si>
  <si>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</si>
  <si>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</si>
  <si>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</si>
  <si>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</si>
  <si>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</si>
  <si>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</si>
  <si>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</si>
  <si>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</si>
  <si>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</si>
  <si>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</si>
  <si>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</si>
  <si>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</si>
  <si>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</si>
  <si>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</si>
  <si>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</si>
  <si>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</si>
  <si>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</si>
  <si>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</si>
  <si>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</si>
  <si>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</si>
  <si>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</si>
  <si>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</si>
  <si>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</si>
  <si>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</si>
  <si>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</si>
  <si>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</si>
  <si>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</si>
  <si>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</si>
  <si>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</si>
  <si>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</si>
  <si>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</si>
  <si>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</si>
  <si>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</si>
  <si>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</si>
  <si>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</si>
  <si>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</si>
  <si>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</si>
  <si>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</si>
  <si>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</si>
  <si>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</si>
  <si>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</si>
  <si>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</si>
  <si>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</si>
  <si>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</si>
  <si>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</si>
  <si>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</si>
  <si>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</si>
  <si>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</si>
  <si>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</si>
  <si>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</si>
  <si>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</si>
  <si>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</si>
  <si>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</si>
  <si>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</si>
  <si>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</si>
  <si>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</si>
  <si>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</si>
  <si>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</si>
  <si>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</si>
  <si>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</si>
  <si>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</si>
  <si>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</si>
  <si>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</si>
  <si>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</si>
  <si>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</si>
  <si>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</si>
  <si>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</si>
  <si>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</si>
  <si>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</si>
  <si>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</si>
  <si>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</si>
  <si>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</si>
  <si>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</si>
  <si>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</si>
  <si>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</si>
  <si>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</si>
  <si>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</si>
  <si>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</si>
  <si>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</si>
  <si>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</si>
  <si>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</si>
  <si>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</si>
  <si>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</si>
  <si>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</si>
  <si>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</si>
  <si>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</si>
  <si>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</si>
  <si>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</si>
  <si>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</si>
  <si>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</si>
  <si>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</si>
  <si>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</si>
  <si>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</si>
  <si>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</si>
  <si>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</si>
  <si>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</si>
  <si>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</si>
  <si>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</si>
  <si>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</si>
  <si>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</si>
  <si>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</si>
  <si>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</si>
  <si>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</si>
  <si>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</si>
  <si>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</si>
  <si>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</si>
  <si>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</si>
  <si>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</si>
  <si>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</si>
  <si>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</si>
  <si>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</si>
  <si>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</si>
  <si>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</si>
  <si>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</si>
  <si>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</si>
  <si>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</si>
  <si>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</si>
  <si>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</si>
  <si>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</si>
  <si>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</si>
  <si>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</si>
  <si>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</si>
  <si>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</si>
  <si>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</si>
  <si>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</si>
  <si>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</si>
  <si>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</si>
  <si>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</si>
  <si>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</si>
  <si>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</si>
  <si>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</si>
  <si>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</si>
  <si>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</si>
  <si>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</si>
  <si>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</si>
  <si>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</si>
  <si>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</si>
  <si>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</si>
  <si>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</si>
  <si>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</si>
  <si>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</si>
  <si>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</si>
  <si>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</si>
  <si>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</si>
  <si>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</si>
  <si>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</si>
  <si>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</si>
  <si>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</si>
  <si>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</si>
  <si>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</si>
  <si>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</si>
  <si>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</si>
  <si>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</si>
  <si>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</si>
  <si>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</si>
  <si>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</si>
  <si>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</si>
  <si>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</si>
  <si>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</si>
  <si>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</si>
  <si>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</si>
  <si>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</si>
  <si>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</si>
  <si>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</si>
  <si>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</si>
  <si>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</si>
  <si>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</si>
  <si>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</si>
  <si>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</si>
  <si>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</si>
  <si>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</si>
  <si>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</si>
  <si>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</si>
  <si>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</si>
  <si>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</si>
  <si>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</si>
  <si>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</si>
  <si>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</si>
  <si>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</si>
  <si>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</si>
  <si>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</si>
  <si>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</si>
  <si>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</si>
  <si>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</si>
  <si>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</si>
  <si>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</si>
  <si>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</si>
  <si>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</si>
  <si>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</si>
  <si>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</si>
  <si>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</si>
  <si>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</si>
  <si>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</si>
  <si>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</si>
  <si>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</si>
  <si>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</si>
  <si>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</si>
  <si>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</si>
  <si>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</si>
  <si>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</si>
  <si>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</si>
  <si>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</si>
  <si>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</si>
  <si>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</si>
  <si>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</si>
  <si>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</si>
  <si>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</si>
  <si>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</si>
  <si>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</si>
  <si>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</si>
  <si>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</si>
  <si>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</si>
  <si>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</si>
  <si>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</si>
  <si>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</si>
  <si>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</si>
  <si>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</si>
  <si>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</si>
  <si>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</si>
  <si>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</si>
  <si>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</si>
  <si>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</si>
  <si>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</si>
  <si>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</si>
  <si>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</si>
  <si>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</si>
  <si>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</si>
  <si>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</si>
  <si>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</si>
  <si>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</si>
  <si>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</si>
  <si>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</si>
  <si>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</si>
  <si>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</si>
  <si>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</si>
  <si>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</si>
  <si>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</si>
  <si>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</si>
  <si>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</si>
  <si>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</si>
  <si>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</si>
  <si>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</si>
  <si>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</si>
  <si>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</si>
  <si>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</si>
  <si>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</si>
  <si>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</si>
  <si>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</si>
  <si>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</si>
  <si>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</si>
  <si>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</si>
  <si>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</si>
  <si>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</si>
  <si>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</si>
  <si>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</si>
  <si>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</si>
  <si>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</si>
  <si>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</si>
  <si>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</si>
  <si>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</si>
  <si>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</si>
  <si>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</si>
  <si>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</si>
  <si>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</si>
  <si>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</si>
  <si>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</si>
  <si>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</si>
  <si>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</si>
  <si>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</si>
  <si>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</si>
  <si>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</si>
  <si>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</si>
  <si>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</si>
  <si>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</si>
  <si>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</si>
  <si>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</si>
  <si>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</si>
  <si>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</si>
  <si>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</si>
  <si>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</si>
  <si>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</si>
  <si>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</si>
  <si>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</si>
  <si>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</si>
  <si>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</si>
  <si>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</si>
  <si>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</si>
  <si>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</si>
  <si>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</si>
  <si>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</si>
  <si>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</si>
  <si>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</si>
  <si>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</si>
  <si>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</si>
  <si>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</si>
  <si>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</si>
  <si>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</si>
  <si>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</si>
  <si>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</si>
  <si>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</si>
  <si>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</si>
  <si>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</si>
  <si>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</si>
  <si>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</si>
  <si>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</si>
  <si>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</si>
  <si>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</si>
  <si>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</si>
  <si>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</si>
  <si>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</si>
  <si>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</si>
  <si>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</si>
  <si>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</si>
  <si>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</si>
  <si>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</si>
  <si>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</si>
  <si>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</si>
  <si>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</si>
  <si>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</si>
  <si>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</si>
  <si>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</si>
  <si>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</si>
  <si>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</si>
  <si>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</si>
  <si>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</si>
  <si>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</si>
  <si>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</si>
  <si>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</si>
  <si>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</si>
  <si>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</si>
  <si>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</si>
  <si>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</si>
  <si>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</si>
  <si>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</si>
  <si>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</si>
  <si>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</si>
  <si>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</si>
  <si>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</si>
  <si>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</si>
  <si>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</si>
  <si>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</si>
  <si>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</si>
  <si>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</si>
  <si>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</si>
  <si>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</si>
  <si>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</si>
  <si>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</si>
  <si>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</si>
  <si>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</si>
  <si>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</si>
  <si>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</si>
  <si>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</si>
  <si>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</si>
  <si>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</si>
  <si>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</si>
  <si>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</si>
  <si>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</si>
  <si>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</si>
  <si>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</si>
  <si>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</si>
  <si>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</si>
  <si>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</si>
  <si>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</si>
  <si>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</si>
  <si>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</si>
  <si>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</si>
  <si>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</si>
  <si>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</si>
  <si>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</si>
  <si>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</si>
  <si>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</si>
  <si>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</si>
  <si>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</si>
  <si>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</si>
  <si>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</si>
  <si>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</si>
  <si>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</si>
  <si>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</si>
  <si>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</si>
  <si>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</si>
  <si>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</si>
  <si>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</si>
  <si>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</si>
  <si>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</si>
  <si>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</si>
  <si>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</si>
  <si>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</si>
  <si>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</si>
  <si>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</si>
  <si>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</si>
  <si>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</si>
  <si>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</si>
  <si>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</si>
  <si>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</si>
  <si>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</si>
  <si>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</si>
  <si>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</si>
  <si>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</si>
  <si>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</si>
  <si>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</si>
  <si>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</si>
  <si>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</si>
  <si>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</si>
  <si>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</si>
  <si>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</si>
  <si>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</si>
  <si>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</si>
  <si>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</si>
  <si>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</si>
  <si>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</si>
  <si>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</si>
  <si>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</si>
  <si>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</si>
  <si>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</si>
  <si>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</si>
  <si>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</si>
  <si>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</si>
  <si>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</si>
  <si>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</si>
  <si>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</si>
  <si>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</si>
  <si>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</si>
  <si>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</si>
  <si>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</si>
  <si>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</si>
  <si>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</si>
  <si>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</si>
  <si>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</si>
  <si>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</si>
  <si>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</si>
  <si>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</si>
  <si>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</si>
  <si>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</si>
  <si>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</si>
  <si>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</si>
  <si>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</si>
  <si>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</si>
  <si>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</si>
  <si>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</si>
  <si>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</si>
  <si>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</si>
  <si>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</si>
  <si>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</si>
  <si>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</si>
  <si>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</si>
  <si>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</si>
  <si>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</si>
  <si>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</si>
  <si>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</si>
  <si>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</si>
  <si>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</si>
  <si>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</si>
  <si>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</si>
  <si>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</si>
  <si>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</si>
  <si>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</si>
  <si>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</si>
  <si>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</si>
  <si>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</si>
  <si>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</si>
  <si>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</si>
  <si>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</si>
  <si>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</si>
  <si>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</si>
  <si>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</si>
  <si>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</si>
  <si>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</si>
  <si>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</si>
  <si>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</si>
  <si>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</si>
  <si>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</si>
  <si>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</si>
  <si>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</si>
  <si>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</si>
  <si>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</si>
  <si>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</si>
  <si>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</si>
  <si>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</si>
  <si>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</si>
  <si>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</si>
  <si>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</si>
  <si>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</si>
  <si>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</si>
  <si>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</si>
  <si>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</si>
  <si>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</si>
  <si>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</si>
  <si>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</si>
  <si>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</si>
  <si>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</si>
  <si>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</si>
  <si>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</si>
  <si>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</si>
  <si>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</si>
  <si>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</si>
  <si>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</si>
  <si>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</si>
  <si>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</si>
  <si>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</si>
  <si>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</si>
  <si>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</si>
  <si>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</si>
  <si>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</si>
  <si>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</si>
  <si>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</si>
  <si>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</si>
  <si>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</si>
  <si>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</si>
  <si>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</si>
  <si>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</si>
  <si>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</si>
  <si>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</si>
  <si>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</si>
  <si>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</si>
  <si>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</si>
  <si>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</si>
  <si>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</si>
  <si>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</si>
  <si>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</si>
  <si>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</si>
  <si>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</si>
  <si>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</si>
  <si>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</si>
  <si>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</si>
  <si>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</si>
  <si>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</si>
  <si>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</si>
  <si>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</si>
  <si>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</si>
  <si>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</si>
  <si>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</si>
  <si>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</si>
  <si>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</si>
  <si>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</si>
  <si>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</si>
  <si>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</si>
  <si>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</si>
  <si>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</si>
  <si>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</si>
  <si>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</si>
  <si>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</si>
  <si>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</si>
  <si>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</si>
  <si>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</si>
  <si>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</si>
  <si>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</si>
  <si>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</si>
  <si>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</si>
  <si>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</si>
  <si>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</si>
  <si>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</si>
  <si>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</si>
  <si>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</si>
  <si>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</si>
  <si>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</si>
  <si>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</si>
  <si>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</si>
  <si>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</si>
  <si>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</si>
  <si>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</si>
  <si>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</si>
  <si>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</si>
  <si>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</si>
  <si>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</si>
  <si>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</si>
  <si>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</si>
  <si>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</si>
  <si>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</si>
  <si>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</si>
  <si>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</si>
  <si>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</si>
  <si>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</si>
  <si>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</si>
  <si>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</si>
  <si>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</si>
  <si>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</si>
  <si>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</si>
  <si>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</si>
  <si>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</si>
  <si>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</si>
  <si>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</si>
  <si>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</si>
  <si>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</si>
  <si>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</si>
  <si>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</si>
  <si>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</si>
  <si>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</si>
  <si>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</si>
  <si>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</si>
  <si>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</si>
  <si>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</si>
  <si>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</si>
  <si>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</si>
  <si>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</si>
  <si>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</si>
  <si>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</si>
  <si>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</si>
  <si>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</si>
  <si>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</si>
  <si>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</si>
  <si>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</si>
  <si>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</si>
  <si>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</si>
  <si>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</si>
  <si>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</si>
  <si>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</si>
  <si>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</si>
  <si>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</si>
  <si>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</si>
  <si>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</si>
  <si>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</si>
  <si>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</si>
  <si>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</si>
  <si>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</si>
  <si>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</si>
  <si>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</si>
  <si>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</si>
  <si>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</si>
  <si>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</si>
  <si>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</si>
  <si>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</si>
  <si>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</si>
  <si>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</si>
  <si>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</si>
  <si>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</si>
  <si>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</si>
  <si>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</si>
  <si>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</si>
  <si>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</si>
  <si>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</si>
  <si>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</si>
  <si>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</si>
  <si>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</si>
  <si>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</si>
  <si>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</si>
  <si>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</si>
  <si>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</si>
  <si>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</si>
  <si>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</si>
  <si>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</si>
  <si>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</si>
  <si>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</si>
  <si>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</si>
  <si>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</si>
  <si>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</si>
  <si>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</si>
  <si>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</si>
  <si>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</si>
  <si>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</si>
  <si>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</si>
  <si>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</si>
  <si>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</si>
  <si>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</si>
  <si>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</si>
  <si>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</si>
  <si>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</si>
  <si>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</si>
  <si>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</si>
  <si>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</si>
  <si>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</si>
  <si>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</si>
  <si>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</si>
  <si>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</si>
  <si>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</si>
  <si>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</si>
  <si>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</si>
  <si>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</si>
  <si>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</si>
  <si>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</si>
  <si>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</si>
  <si>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</si>
  <si>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</si>
  <si>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</si>
  <si>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</si>
  <si>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</si>
  <si>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</si>
  <si>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</si>
  <si>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</si>
  <si>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</si>
  <si>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</si>
  <si>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</si>
  <si>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</si>
  <si>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</si>
  <si>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</si>
  <si>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</si>
  <si>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</si>
  <si>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</si>
  <si>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</si>
  <si>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</si>
  <si>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</si>
  <si>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</si>
  <si>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</si>
  <si>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</si>
  <si>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</si>
  <si>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</si>
  <si>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</si>
  <si>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</si>
  <si>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</si>
  <si>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</si>
  <si>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</si>
  <si>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</si>
  <si>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</si>
  <si>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</si>
  <si>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</si>
  <si>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</si>
  <si>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</si>
  <si>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</si>
  <si>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</si>
  <si>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</si>
  <si>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</si>
  <si>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</si>
  <si>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</si>
  <si>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</si>
  <si>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</si>
  <si>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</si>
  <si>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</si>
  <si>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</si>
  <si>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</si>
  <si>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</si>
  <si>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</si>
  <si>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</si>
  <si>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</si>
  <si>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</si>
  <si>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</si>
  <si>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</si>
  <si>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</si>
  <si>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</si>
  <si>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</si>
  <si>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</si>
  <si>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</si>
  <si>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</si>
  <si>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</si>
  <si>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</si>
  <si>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</si>
  <si>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</si>
  <si>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</si>
  <si>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</si>
  <si>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</si>
  <si>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</si>
  <si>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</si>
  <si>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</si>
  <si>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</si>
  <si>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</si>
  <si>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</si>
  <si>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</si>
  <si>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</si>
  <si>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</si>
  <si>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</si>
  <si>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</si>
  <si>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</si>
  <si>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</si>
  <si>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</si>
  <si>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</si>
  <si>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</si>
  <si>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</si>
  <si>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</si>
  <si>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</si>
  <si>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</si>
  <si>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</si>
  <si>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</si>
  <si>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</si>
  <si>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</si>
  <si>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</si>
  <si>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</si>
  <si>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</si>
  <si>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</si>
  <si>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</si>
  <si>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</si>
  <si>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</si>
  <si>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</si>
  <si>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</si>
  <si>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</si>
  <si>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</si>
  <si>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</si>
  <si>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</si>
  <si>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</si>
  <si>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</si>
  <si>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</si>
  <si>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</si>
  <si>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</si>
  <si>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</si>
  <si>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</si>
  <si>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</si>
  <si>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</si>
  <si>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</si>
  <si>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</si>
  <si>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</si>
  <si>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</si>
  <si>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</si>
  <si>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</si>
  <si>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</si>
  <si>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</si>
  <si>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</si>
  <si>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</si>
  <si>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</si>
  <si>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</si>
  <si>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</si>
  <si>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</si>
  <si>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</si>
  <si>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</si>
  <si>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</si>
  <si>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</si>
  <si>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</si>
  <si>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</si>
  <si>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</si>
  <si>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</si>
  <si>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</si>
  <si>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</si>
  <si>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</si>
  <si>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</si>
  <si>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</si>
  <si>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</si>
  <si>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</si>
  <si>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</si>
  <si>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</si>
  <si>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</si>
  <si>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</si>
  <si>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</si>
  <si>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</si>
  <si>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</si>
  <si>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</si>
  <si>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</si>
  <si>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</si>
  <si>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</si>
  <si>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</si>
  <si>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</si>
  <si>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</si>
  <si>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</si>
  <si>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</si>
  <si>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</si>
  <si>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</si>
  <si>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</si>
  <si>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</si>
  <si>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</si>
  <si>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</si>
  <si>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</si>
  <si>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</si>
  <si>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</si>
  <si>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</si>
  <si>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</si>
  <si>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</si>
  <si>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</si>
  <si>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</si>
  <si>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</si>
  <si>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</si>
  <si>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</si>
  <si>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</si>
  <si>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</si>
  <si>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</si>
  <si>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</si>
  <si>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</si>
  <si>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</si>
  <si>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</si>
  <si>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</si>
  <si>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</si>
  <si>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</si>
  <si>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</si>
  <si>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</si>
  <si>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</si>
  <si>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</si>
  <si>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</si>
  <si>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</si>
  <si>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</si>
  <si>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</si>
  <si>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</si>
  <si>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</si>
  <si>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</si>
  <si>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</si>
  <si>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</si>
  <si>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</si>
  <si>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</si>
  <si>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</si>
  <si>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</si>
  <si>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</si>
  <si>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</si>
  <si>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</si>
  <si>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</si>
  <si>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</si>
  <si>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</si>
  <si>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</si>
  <si>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</si>
  <si>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</si>
  <si>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</si>
  <si>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</si>
  <si>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</si>
  <si>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</si>
  <si>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</si>
  <si>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</si>
  <si>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</si>
  <si>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</si>
  <si>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</si>
  <si>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</si>
  <si>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</si>
  <si>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</si>
  <si>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</si>
  <si>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</si>
  <si>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</si>
  <si>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</si>
  <si>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</si>
  <si>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</si>
  <si>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</si>
  <si>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</si>
  <si>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</si>
  <si>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</si>
  <si>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</si>
  <si>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</si>
  <si>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</si>
  <si>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</si>
  <si>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</si>
  <si>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</si>
  <si>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</si>
  <si>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</si>
  <si>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</si>
  <si>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</si>
  <si>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</si>
  <si>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</si>
  <si>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</si>
  <si>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</si>
  <si>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</si>
  <si>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</si>
  <si>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</si>
  <si>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</si>
  <si>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</si>
  <si>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</si>
  <si>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</si>
  <si>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</si>
  <si>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</si>
  <si>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</si>
  <si>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</si>
  <si>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</si>
  <si>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</si>
  <si>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</si>
  <si>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</si>
  <si>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</si>
  <si>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</si>
  <si>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</si>
  <si>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</si>
  <si>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</si>
  <si>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</si>
  <si>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</si>
  <si>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</si>
  <si>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</si>
  <si>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</si>
  <si>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</si>
  <si>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</si>
  <si>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</si>
  <si>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</si>
  <si>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</si>
  <si>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</si>
  <si>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</si>
  <si>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</si>
  <si>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</si>
  <si>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</si>
  <si>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</si>
  <si>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</si>
  <si>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</si>
  <si>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</si>
  <si>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</si>
  <si>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</si>
  <si>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</si>
  <si>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</si>
  <si>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</si>
  <si>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</si>
  <si>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</si>
  <si>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</si>
  <si>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</si>
  <si>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</si>
  <si>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</si>
  <si>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</si>
  <si>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</si>
  <si>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</si>
  <si>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</si>
  <si>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</si>
  <si>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</si>
  <si>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</si>
  <si>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</si>
  <si>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</si>
  <si>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</si>
  <si>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</si>
  <si>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</si>
  <si>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</si>
  <si>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</si>
  <si>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</si>
  <si>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</si>
  <si>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</si>
  <si>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</si>
  <si>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</si>
  <si>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</si>
  <si>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</si>
  <si>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</si>
  <si>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</si>
  <si>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</si>
  <si>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</si>
  <si>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</si>
  <si>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</si>
  <si>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</si>
  <si>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</si>
  <si>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</si>
  <si>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</si>
  <si>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</si>
  <si>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</si>
  <si>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</si>
  <si>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</si>
  <si>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</si>
  <si>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</si>
  <si>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</si>
  <si>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</si>
  <si>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</si>
  <si>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</si>
  <si>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</si>
  <si>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</si>
  <si>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</si>
  <si>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</si>
  <si>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</si>
  <si>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</si>
  <si>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</si>
  <si>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</si>
  <si>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</si>
  <si>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</si>
  <si>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</si>
  <si>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</si>
  <si>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</si>
  <si>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</si>
  <si>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</si>
  <si>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</si>
  <si>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</si>
  <si>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</si>
  <si>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</si>
  <si>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</si>
  <si>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</si>
  <si>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</si>
  <si>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</si>
  <si>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</si>
  <si>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</si>
  <si>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</si>
  <si>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</si>
  <si>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</si>
  <si>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</si>
  <si>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</si>
  <si>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</si>
  <si>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</si>
  <si>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</si>
  <si>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</si>
  <si>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</si>
  <si>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</si>
  <si>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</si>
  <si>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</si>
  <si>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</si>
  <si>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</si>
  <si>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</si>
  <si>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</si>
  <si>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</si>
  <si>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</si>
  <si>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</si>
  <si>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</si>
  <si>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</si>
  <si>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</si>
  <si>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</si>
  <si>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</si>
  <si>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</si>
  <si>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</si>
  <si>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</si>
  <si>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</si>
  <si>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</si>
  <si>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</si>
  <si>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</si>
  <si>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</si>
  <si>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</si>
  <si>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</si>
  <si>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</si>
  <si>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</si>
  <si>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</si>
  <si>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</si>
  <si>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</si>
  <si>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</si>
  <si>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</si>
  <si>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</si>
  <si>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</si>
  <si>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</si>
  <si>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</si>
  <si>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</si>
  <si>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</si>
  <si>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</si>
  <si>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</si>
  <si>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</si>
  <si>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</si>
  <si>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</si>
  <si>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</si>
  <si>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</si>
  <si>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</si>
  <si>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</si>
  <si>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</si>
  <si>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</si>
  <si>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</si>
  <si>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</si>
  <si>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</si>
  <si>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</si>
  <si>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</si>
  <si>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</si>
  <si>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</si>
  <si>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</si>
  <si>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</si>
  <si>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</si>
  <si>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</si>
  <si>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</si>
  <si>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</si>
  <si>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</si>
  <si>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</si>
  <si>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</si>
  <si>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</si>
  <si>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</si>
  <si>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</si>
  <si>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</si>
  <si>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</si>
  <si>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</si>
  <si>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</si>
  <si>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</si>
  <si>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</si>
  <si>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</si>
  <si>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</si>
  <si>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</si>
  <si>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</si>
  <si>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</si>
  <si>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</si>
  <si>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</si>
  <si>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</si>
  <si>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</si>
  <si>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</si>
  <si>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</si>
  <si>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</si>
  <si>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</si>
  <si>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</si>
  <si>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</si>
  <si>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</si>
  <si>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</si>
  <si>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</si>
  <si>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</si>
  <si>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</si>
  <si>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</si>
  <si>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</si>
  <si>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</si>
  <si>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</si>
  <si>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</si>
  <si>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</si>
  <si>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</si>
  <si>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</si>
  <si>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</si>
  <si>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</si>
  <si>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</si>
  <si>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</si>
  <si>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</si>
  <si>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</si>
  <si>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</si>
  <si>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</si>
  <si>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</si>
  <si>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</si>
  <si>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</si>
  <si>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</si>
  <si>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</si>
  <si>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</si>
  <si>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</si>
  <si>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</si>
  <si>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</si>
  <si>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</si>
  <si>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</si>
  <si>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</si>
  <si>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</si>
  <si>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</si>
  <si>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</si>
  <si>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</si>
  <si>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</si>
  <si>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</si>
  <si>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</si>
  <si>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</si>
  <si>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</si>
  <si>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</si>
  <si>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</si>
  <si>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</si>
  <si>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</si>
  <si>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</si>
  <si>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</si>
  <si>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</si>
  <si>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</si>
  <si>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</si>
  <si>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</si>
  <si>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</si>
  <si>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</si>
  <si>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</si>
  <si>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</si>
  <si>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</si>
  <si>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</si>
  <si>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</si>
  <si>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</si>
  <si>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</si>
  <si>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</si>
  <si>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</si>
  <si>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</si>
  <si>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</si>
  <si>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</si>
  <si>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</si>
  <si>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</si>
  <si>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</si>
  <si>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</si>
  <si>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</si>
  <si>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</si>
  <si>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</si>
  <si>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</si>
  <si>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</si>
  <si>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</si>
  <si>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</si>
  <si>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</si>
  <si>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</si>
  <si>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</si>
  <si>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</si>
  <si>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</si>
  <si>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</si>
  <si>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</si>
  <si>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</si>
  <si>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</si>
  <si>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</si>
  <si>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</si>
  <si>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</si>
  <si>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</si>
  <si>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</si>
  <si>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</si>
  <si>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</si>
  <si>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</si>
  <si>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</si>
  <si>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</si>
  <si>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</si>
  <si>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</si>
  <si>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</si>
  <si>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</si>
  <si>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</si>
  <si>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</si>
  <si>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</si>
  <si>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</si>
  <si>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</si>
  <si>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</si>
  <si>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</si>
  <si>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</si>
  <si>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</si>
  <si>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</si>
  <si>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</si>
  <si>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</si>
  <si>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</si>
  <si>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</si>
  <si>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</si>
  <si>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</si>
  <si>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</si>
  <si>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</si>
  <si>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</si>
  <si>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</si>
  <si>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</si>
  <si>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</si>
  <si>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</si>
  <si>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</si>
  <si>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</si>
  <si>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</si>
  <si>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</si>
  <si>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</si>
  <si>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</si>
  <si>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</si>
  <si>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</si>
  <si>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</si>
  <si>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</si>
  <si>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</si>
  <si>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</si>
  <si>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</si>
  <si>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</si>
  <si>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</si>
  <si>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</si>
  <si>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</si>
  <si>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</si>
  <si>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</si>
  <si>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</si>
  <si>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</si>
  <si>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</si>
  <si>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</si>
  <si>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</si>
  <si>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</si>
  <si>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</si>
  <si>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</si>
  <si>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</si>
  <si>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</si>
  <si>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</si>
  <si>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</si>
  <si>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</si>
  <si>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</si>
  <si>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</si>
  <si>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</si>
  <si>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</si>
  <si>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</si>
  <si>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</si>
  <si>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</si>
  <si>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</si>
  <si>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</si>
  <si>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</si>
  <si>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</si>
  <si>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</si>
  <si>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</si>
  <si>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</si>
  <si>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</si>
  <si>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</si>
  <si>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</si>
  <si>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</si>
  <si>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</si>
  <si>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</si>
  <si>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</si>
  <si>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</si>
  <si>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</si>
  <si>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</si>
  <si>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</si>
  <si>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</si>
  <si>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</si>
  <si>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</si>
  <si>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</si>
  <si>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</si>
  <si>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</si>
  <si>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</si>
  <si>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</si>
  <si>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</si>
  <si>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</si>
  <si>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</si>
  <si>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</si>
  <si>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</si>
  <si>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</si>
  <si>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</si>
  <si>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</si>
  <si>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</si>
  <si>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</si>
  <si>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</si>
  <si>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</si>
  <si>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</si>
  <si>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</si>
  <si>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</si>
  <si>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</si>
  <si>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</si>
  <si>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</si>
  <si>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</si>
  <si>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</si>
  <si>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</si>
  <si>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</si>
  <si>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</si>
  <si>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</si>
  <si>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</si>
  <si>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</si>
  <si>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</si>
  <si>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</si>
  <si>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</si>
  <si>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</si>
  <si>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</si>
  <si>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</si>
  <si>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</si>
  <si>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</si>
  <si>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</si>
  <si>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</si>
  <si>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</si>
  <si>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</si>
  <si>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</si>
  <si>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</si>
  <si>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</si>
  <si>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</si>
  <si>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</si>
  <si>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</si>
  <si>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</si>
  <si>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</si>
  <si>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</si>
  <si>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</si>
  <si>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</si>
  <si>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</si>
  <si>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</si>
  <si>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</si>
  <si>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</si>
  <si>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</si>
  <si>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</si>
  <si>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</si>
  <si>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</si>
  <si>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</si>
  <si>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</si>
  <si>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</si>
  <si>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</si>
  <si>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</si>
  <si>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</si>
  <si>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</si>
  <si>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</si>
  <si>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</si>
  <si>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</si>
  <si>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</si>
  <si>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</si>
  <si>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</si>
  <si>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</si>
  <si>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</si>
  <si>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</si>
  <si>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</si>
  <si>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</si>
  <si>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</si>
  <si>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</si>
  <si>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</si>
  <si>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</si>
  <si>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</si>
  <si>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</si>
  <si>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</si>
  <si>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</si>
  <si>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</si>
  <si>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</si>
  <si>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</si>
  <si>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</si>
  <si>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</si>
  <si>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</si>
  <si>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</si>
  <si>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</si>
  <si>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</si>
  <si>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</si>
  <si>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</si>
  <si>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</si>
  <si>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</si>
  <si>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</si>
  <si>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</si>
  <si>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</si>
  <si>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</si>
  <si>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</si>
  <si>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</si>
  <si>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</si>
  <si>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</si>
  <si>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</si>
  <si>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</si>
  <si>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</si>
  <si>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</si>
  <si>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</si>
  <si>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</si>
  <si>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</si>
  <si>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</si>
  <si>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</si>
  <si>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</si>
  <si>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</si>
  <si>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</si>
  <si>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</si>
  <si>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</si>
  <si>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</si>
  <si>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</si>
  <si>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</si>
  <si>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</si>
  <si>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</si>
  <si>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</si>
  <si>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</si>
  <si>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</si>
  <si>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</si>
  <si>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</si>
  <si>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</si>
  <si>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</si>
  <si>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</si>
  <si>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</si>
  <si>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</si>
  <si>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</si>
  <si>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</si>
  <si>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</si>
  <si>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</si>
  <si>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</si>
  <si>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</si>
  <si>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</si>
  <si>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</si>
  <si>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</si>
  <si>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</si>
  <si>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</si>
  <si>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</si>
  <si>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</si>
  <si>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</si>
  <si>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</si>
  <si>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</si>
  <si>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</si>
  <si>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</si>
  <si>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</si>
  <si>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</si>
  <si>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</si>
  <si>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</si>
  <si>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</si>
  <si>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</si>
  <si>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</si>
  <si>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</si>
  <si>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</si>
  <si>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</si>
  <si>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</si>
  <si>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</si>
  <si>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</si>
  <si>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</si>
  <si>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</si>
  <si>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</si>
  <si>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</si>
  <si>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</si>
  <si>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</si>
  <si>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</si>
  <si>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</si>
  <si>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</si>
  <si>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</si>
  <si>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</si>
  <si>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</si>
  <si>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</si>
  <si>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</si>
  <si>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</si>
  <si>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</si>
  <si>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</si>
  <si>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</si>
  <si>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</si>
  <si>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</si>
  <si>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</si>
  <si>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</si>
  <si>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</si>
  <si>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</si>
  <si>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</si>
  <si>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</si>
  <si>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</si>
  <si>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</si>
  <si>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</si>
  <si>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</si>
  <si>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</si>
  <si>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</si>
  <si>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</si>
  <si>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</si>
  <si>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</si>
  <si>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</si>
  <si>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</si>
  <si>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</si>
  <si>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</si>
  <si>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</si>
  <si>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</si>
  <si>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</si>
  <si>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</si>
  <si>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</si>
  <si>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</si>
  <si>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</si>
  <si>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</si>
  <si>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</si>
  <si>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</si>
  <si>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</si>
  <si>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</si>
  <si>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</si>
  <si>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</si>
  <si>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</si>
  <si>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</si>
  <si>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</si>
  <si>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</si>
  <si>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</si>
  <si>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</si>
  <si>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</si>
  <si>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</si>
  <si>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</si>
  <si>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</si>
  <si>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</si>
  <si>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</si>
  <si>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</si>
  <si>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</si>
  <si>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</si>
  <si>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</si>
  <si>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</si>
  <si>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</si>
  <si>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</si>
  <si>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</si>
  <si>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</si>
  <si>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</si>
  <si>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</si>
  <si>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</si>
  <si>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</si>
  <si>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</si>
  <si>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</si>
  <si>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</si>
  <si>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</si>
  <si>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</si>
  <si>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</si>
  <si>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</si>
  <si>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</si>
  <si>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</si>
  <si>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</si>
  <si>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</si>
  <si>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</si>
  <si>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</si>
  <si>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</si>
  <si>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</si>
  <si>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</si>
  <si>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</si>
  <si>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</si>
  <si>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</si>
  <si>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</si>
  <si>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</si>
  <si>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</si>
  <si>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</si>
  <si>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</si>
  <si>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</si>
  <si>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</si>
  <si>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</si>
  <si>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</si>
  <si>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</si>
  <si>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</si>
  <si>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</si>
  <si>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</si>
  <si>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</si>
  <si>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</si>
  <si>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</si>
  <si>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</si>
  <si>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</si>
  <si>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</si>
  <si>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</si>
  <si>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</si>
  <si>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</si>
  <si>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</si>
  <si>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</si>
  <si>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</si>
  <si>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</si>
  <si>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</si>
  <si>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</si>
  <si>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</si>
  <si>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</si>
  <si>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</si>
  <si>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</si>
  <si>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</si>
  <si>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</si>
  <si>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</si>
  <si>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</si>
  <si>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</si>
  <si>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</si>
  <si>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</si>
  <si>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</si>
  <si>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</si>
  <si>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</si>
  <si>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</si>
  <si>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</si>
  <si>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</si>
  <si>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</si>
  <si>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</si>
  <si>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</si>
  <si>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</si>
  <si>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</si>
  <si>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</si>
  <si>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</si>
  <si>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</si>
  <si>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</si>
  <si>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</si>
  <si>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</si>
  <si>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</si>
  <si>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</si>
  <si>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</si>
  <si>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</si>
  <si>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</si>
  <si>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</si>
  <si>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</si>
  <si>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</si>
  <si>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</si>
  <si>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</si>
  <si>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</si>
  <si>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</si>
  <si>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</si>
  <si>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</si>
  <si>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</si>
  <si>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</si>
  <si>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</si>
  <si>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</si>
  <si>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</si>
  <si>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</si>
  <si>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</si>
  <si>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</si>
  <si>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</si>
  <si>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</si>
  <si>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</si>
  <si>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</si>
  <si>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</si>
  <si>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</si>
  <si>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</si>
  <si>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</si>
  <si>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</si>
  <si>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</si>
  <si>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</si>
  <si>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</si>
  <si>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</si>
  <si>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</si>
  <si>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</si>
  <si>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</si>
  <si>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</si>
  <si>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</si>
  <si>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</si>
  <si>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</si>
  <si>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</si>
  <si>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</si>
  <si>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</si>
  <si>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</si>
  <si>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</si>
  <si>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</si>
  <si>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</si>
  <si>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</si>
  <si>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</si>
  <si>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</si>
  <si>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</si>
  <si>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</si>
  <si>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</si>
  <si>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</si>
  <si>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</si>
  <si>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</si>
  <si>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</si>
  <si>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</si>
  <si>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</si>
  <si>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</si>
  <si>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</si>
  <si>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</si>
  <si>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</si>
  <si>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</si>
  <si>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</si>
  <si>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</si>
  <si>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</si>
  <si>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</si>
  <si>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</si>
  <si>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</si>
  <si>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</si>
  <si>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</si>
  <si>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</si>
  <si>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</si>
  <si>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</si>
  <si>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</si>
  <si>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</si>
  <si>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</si>
  <si>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</si>
  <si>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</si>
  <si>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</si>
  <si>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</si>
  <si>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</si>
  <si>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</si>
  <si>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</si>
  <si>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</si>
  <si>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</si>
  <si>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</si>
  <si>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</si>
  <si>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</si>
  <si>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</si>
  <si>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</si>
  <si>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</si>
  <si>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</si>
  <si>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</si>
  <si>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</si>
  <si>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</si>
  <si>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</si>
  <si>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</si>
  <si>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</si>
  <si>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</si>
  <si>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</si>
  <si>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</si>
  <si>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</si>
  <si>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</si>
  <si>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</si>
  <si>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</si>
  <si>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</si>
  <si>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</si>
  <si>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</si>
  <si>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</si>
  <si>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</si>
  <si>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</si>
  <si>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</si>
  <si>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</si>
  <si>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</si>
  <si>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</si>
  <si>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</si>
  <si>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</si>
  <si>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</si>
  <si>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</si>
  <si>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</si>
  <si>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</si>
  <si>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</si>
  <si>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</si>
  <si>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</si>
  <si>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</si>
  <si>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</si>
  <si>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</si>
  <si>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</si>
  <si>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</si>
  <si>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</si>
  <si>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</si>
  <si>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</si>
  <si>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</si>
  <si>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</si>
  <si>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</si>
  <si>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</si>
  <si>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</si>
  <si>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</si>
  <si>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</si>
  <si>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</si>
  <si>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</si>
  <si>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</si>
  <si>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</si>
  <si>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</si>
  <si>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</si>
  <si>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</si>
  <si>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</si>
  <si>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</si>
  <si>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</si>
  <si>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</si>
  <si>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</si>
  <si>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</si>
  <si>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</si>
  <si>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</si>
  <si>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</si>
  <si>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</si>
  <si>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</si>
  <si>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</si>
  <si>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</si>
  <si>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</si>
  <si>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</si>
  <si>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</si>
  <si>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</si>
  <si>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</si>
  <si>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</si>
  <si>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</si>
  <si>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</si>
  <si>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</si>
  <si>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</si>
  <si>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</si>
  <si>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</si>
  <si>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</si>
  <si>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</si>
  <si>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</si>
  <si>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</si>
  <si>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</si>
  <si>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</si>
  <si>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</si>
  <si>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</si>
  <si>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</si>
  <si>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</si>
  <si>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</si>
  <si>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</si>
  <si>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</si>
  <si>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</si>
  <si>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</si>
  <si>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</si>
  <si>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</si>
  <si>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</si>
  <si>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</si>
  <si>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</si>
  <si>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</si>
  <si>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</si>
  <si>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</si>
  <si>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</si>
  <si>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</si>
  <si>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</si>
  <si>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</si>
  <si>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</si>
  <si>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</si>
  <si>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</si>
  <si>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</si>
  <si>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</si>
  <si>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</si>
  <si>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</si>
  <si>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</si>
  <si>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</si>
  <si>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</si>
  <si>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</si>
  <si>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</si>
  <si>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</si>
  <si>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</si>
  <si>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</si>
  <si>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</si>
  <si>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</si>
  <si>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</si>
  <si>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</si>
  <si>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</si>
  <si>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</si>
  <si>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</si>
  <si>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</si>
  <si>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</si>
  <si>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</si>
  <si>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</si>
  <si>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</si>
  <si>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</si>
  <si>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</si>
  <si>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</si>
  <si>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</si>
  <si>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</si>
  <si>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</si>
  <si>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</si>
  <si>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</si>
  <si>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</si>
  <si>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</si>
  <si>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</si>
  <si>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</si>
  <si>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</si>
  <si>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</si>
  <si>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</si>
  <si>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</si>
  <si>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</si>
  <si>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</si>
  <si>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</si>
  <si>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</si>
  <si>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</si>
  <si>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</si>
  <si>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</si>
  <si>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</si>
  <si>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</si>
  <si>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</si>
  <si>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</si>
  <si>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</si>
  <si>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</si>
  <si>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</si>
  <si>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</si>
  <si>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</si>
  <si>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</si>
  <si>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</si>
  <si>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</si>
  <si>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</si>
  <si>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</si>
  <si>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</si>
  <si>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</si>
  <si>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</si>
  <si>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</si>
  <si>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</si>
  <si>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</si>
  <si>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</si>
  <si>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</si>
  <si>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</si>
  <si>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</si>
  <si>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</si>
  <si>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</si>
  <si>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</si>
  <si>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</si>
  <si>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</si>
  <si>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</si>
  <si>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</si>
  <si>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</si>
  <si>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</si>
  <si>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</si>
  <si>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</si>
  <si>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</si>
  <si>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</si>
  <si>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</si>
  <si>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</si>
  <si>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</si>
  <si>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</si>
  <si>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</si>
  <si>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</si>
  <si>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</si>
  <si>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</si>
  <si>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</si>
  <si>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</si>
  <si>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</si>
  <si>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</si>
  <si>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</si>
  <si>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</si>
  <si>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</si>
  <si>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</si>
  <si>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</si>
  <si>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</si>
  <si>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</si>
  <si>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</si>
  <si>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</si>
  <si>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</si>
  <si>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</si>
  <si>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</si>
  <si>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</si>
  <si>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</si>
  <si>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</si>
  <si>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</si>
  <si>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</si>
  <si>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</si>
  <si>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</si>
  <si>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</si>
  <si>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</si>
  <si>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</si>
  <si>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</si>
  <si>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</si>
  <si>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</si>
  <si>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</si>
  <si>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</si>
  <si>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</si>
  <si>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</si>
  <si>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</si>
  <si>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</si>
  <si>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</si>
  <si>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</si>
  <si>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</si>
  <si>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</si>
  <si>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</si>
  <si>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</si>
  <si>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</si>
  <si>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</si>
  <si>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</si>
  <si>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</si>
  <si>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</si>
  <si>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</si>
  <si>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</si>
  <si>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</si>
  <si>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</si>
  <si>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</si>
  <si>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</si>
  <si>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</si>
  <si>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</si>
  <si>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</si>
  <si>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</si>
  <si>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</si>
  <si>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</si>
  <si>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</si>
  <si>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</si>
  <si>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</si>
  <si>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</si>
  <si>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</si>
  <si>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</si>
  <si>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</si>
  <si>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</si>
  <si>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</si>
  <si>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</si>
  <si>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</si>
  <si>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</si>
  <si>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</si>
  <si>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</si>
  <si>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</si>
  <si>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</si>
  <si>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</si>
  <si>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</si>
  <si>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</si>
  <si>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</si>
  <si>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</si>
  <si>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</si>
  <si>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</si>
  <si>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</si>
  <si>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</si>
  <si>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</si>
  <si>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</si>
  <si>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</si>
  <si>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</si>
  <si>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</si>
  <si>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</si>
  <si>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</si>
  <si>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</si>
  <si>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</si>
  <si>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</si>
  <si>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</si>
  <si>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</si>
  <si>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</si>
  <si>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</si>
  <si>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</si>
  <si>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</si>
  <si>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</si>
  <si>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</si>
  <si>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</si>
  <si>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</si>
  <si>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</si>
  <si>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</si>
  <si>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</si>
  <si>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</si>
  <si>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</si>
  <si>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</si>
  <si>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</si>
  <si>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</si>
  <si>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</si>
  <si>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</si>
  <si>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</si>
  <si>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</si>
  <si>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</si>
  <si>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</si>
  <si>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</si>
  <si>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</si>
  <si>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</si>
  <si>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</si>
  <si>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</si>
  <si>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</si>
  <si>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</si>
  <si>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</si>
  <si>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</si>
  <si>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</si>
  <si>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</si>
  <si>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</si>
  <si>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</si>
  <si>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</si>
  <si>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</si>
  <si>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</si>
  <si>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</si>
  <si>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</si>
  <si>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</si>
  <si>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</si>
  <si>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</si>
  <si>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</si>
  <si>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</si>
  <si>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</si>
  <si>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</si>
  <si>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</si>
  <si>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</si>
  <si>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</si>
  <si>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</si>
  <si>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</si>
  <si>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</si>
  <si>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</si>
  <si>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</si>
  <si>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</si>
  <si>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</si>
  <si>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</si>
  <si>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</si>
  <si>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</si>
  <si>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</si>
  <si>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</si>
  <si>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</si>
  <si>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</si>
  <si>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</si>
  <si>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</si>
  <si>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</si>
  <si>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</si>
  <si>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</si>
  <si>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</si>
  <si>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</si>
  <si>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</si>
  <si>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</si>
  <si>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</si>
  <si>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</si>
  <si>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</si>
  <si>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</si>
  <si>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</si>
  <si>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</si>
  <si>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</si>
  <si>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</si>
  <si>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</si>
  <si>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</si>
  <si>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</si>
  <si>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</si>
  <si>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</si>
  <si>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</si>
  <si>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</si>
  <si>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</si>
  <si>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</si>
  <si>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</si>
  <si>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</si>
  <si>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</si>
  <si>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</si>
  <si>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</si>
  <si>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</si>
  <si>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</si>
  <si>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</si>
  <si>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</si>
  <si>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</si>
  <si>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</si>
  <si>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</si>
  <si>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</si>
  <si>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</si>
  <si>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</si>
  <si>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</si>
  <si>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</si>
  <si>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</si>
  <si>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</si>
  <si>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</si>
  <si>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</si>
  <si>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</si>
  <si>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</si>
  <si>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</si>
  <si>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</si>
  <si>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</si>
  <si>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</si>
  <si>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</si>
  <si>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</si>
  <si>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</si>
  <si>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</si>
  <si>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</si>
  <si>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</si>
  <si>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</si>
  <si>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</si>
  <si>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</si>
  <si>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</si>
  <si>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</si>
  <si>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</si>
  <si>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</si>
  <si>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</si>
  <si>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</si>
  <si>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</si>
  <si>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</si>
  <si>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</si>
  <si>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</si>
  <si>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</si>
  <si>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</si>
  <si>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</si>
  <si>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</si>
  <si>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</si>
  <si>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</si>
  <si>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</si>
  <si>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</si>
  <si>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</si>
  <si>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</si>
  <si>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</si>
  <si>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</si>
  <si>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</si>
  <si>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</si>
  <si>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</si>
  <si>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</si>
  <si>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</si>
  <si>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</si>
  <si>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</si>
  <si>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</si>
  <si>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</si>
  <si>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</si>
  <si>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</si>
  <si>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</si>
  <si>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</si>
  <si>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</si>
  <si>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</si>
  <si>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</si>
  <si>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</si>
  <si>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</si>
  <si>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</si>
  <si>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</si>
  <si>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</si>
  <si>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</si>
  <si>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</si>
  <si>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</si>
  <si>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</si>
  <si>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</si>
  <si>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</si>
  <si>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</si>
  <si>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</si>
  <si>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</si>
  <si>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</si>
  <si>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</si>
  <si>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</si>
  <si>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</si>
  <si>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</si>
  <si>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</si>
  <si>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</si>
  <si>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</si>
  <si>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</si>
  <si>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</si>
  <si>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</si>
  <si>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</si>
  <si>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</si>
  <si>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</si>
  <si>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</si>
  <si>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</si>
  <si>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</si>
  <si>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</si>
  <si>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</si>
  <si>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</si>
  <si>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</si>
  <si>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</si>
  <si>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</si>
  <si>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</si>
  <si>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</si>
  <si>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</si>
  <si>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</si>
  <si>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</si>
  <si>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</si>
  <si>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</si>
  <si>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</si>
  <si>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</si>
  <si>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</si>
  <si>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</si>
  <si>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</si>
  <si>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</si>
  <si>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</si>
  <si>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</si>
  <si>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</si>
  <si>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</si>
  <si>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</si>
  <si>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</si>
  <si>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</si>
  <si>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</si>
  <si>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</si>
  <si>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</si>
  <si>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</si>
  <si>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</si>
  <si>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</si>
  <si>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</si>
  <si>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</si>
  <si>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</si>
  <si>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</si>
  <si>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</si>
  <si>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</si>
  <si>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</si>
  <si>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</si>
  <si>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</si>
  <si>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</si>
  <si>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</si>
  <si>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</si>
  <si>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</si>
  <si>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</si>
  <si>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</si>
  <si>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</si>
  <si>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</si>
  <si>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</si>
  <si>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</si>
  <si>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</si>
  <si>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</si>
  <si>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</si>
  <si>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</si>
  <si>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</si>
  <si>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</si>
  <si>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</si>
  <si>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</si>
  <si>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</si>
  <si>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</si>
  <si>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</si>
  <si>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</si>
  <si>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</si>
  <si>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</si>
  <si>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</si>
  <si>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</si>
  <si>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</si>
  <si>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</si>
  <si>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</si>
  <si>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</si>
  <si>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</si>
  <si>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</si>
  <si>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</si>
  <si>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</si>
  <si>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</si>
  <si>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</si>
  <si>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</si>
  <si>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</si>
  <si>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</si>
  <si>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</si>
  <si>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</si>
  <si>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</si>
  <si>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</si>
  <si>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</si>
  <si>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</si>
  <si>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</si>
  <si>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</si>
  <si>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</si>
  <si>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</si>
  <si>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</si>
  <si>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</si>
  <si>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</si>
  <si>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</si>
  <si>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</si>
  <si>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</si>
  <si>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</si>
  <si>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</si>
  <si>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</si>
  <si>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</si>
  <si>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</si>
  <si>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</si>
  <si>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</si>
  <si>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</si>
  <si>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</si>
  <si>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</si>
  <si>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</si>
  <si>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</si>
  <si>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</si>
  <si>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</si>
  <si>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</si>
  <si>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</si>
  <si>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</si>
  <si>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</si>
  <si>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</si>
  <si>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</si>
  <si>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</si>
  <si>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</si>
  <si>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</si>
  <si>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</si>
  <si>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</si>
  <si>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</si>
  <si>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</si>
  <si>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</si>
  <si>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</si>
  <si>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</si>
  <si>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</si>
  <si>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</si>
  <si>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</si>
  <si>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</si>
  <si>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</si>
  <si>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</si>
  <si>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</si>
  <si>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</si>
  <si>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</si>
  <si>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</si>
  <si>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</si>
  <si>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</si>
  <si>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</si>
  <si>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</si>
  <si>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</si>
  <si>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</si>
  <si>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</si>
  <si>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</si>
  <si>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</si>
  <si>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</si>
  <si>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</si>
  <si>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</si>
  <si>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</si>
  <si>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</si>
  <si>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</si>
  <si>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</si>
  <si>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</si>
  <si>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</si>
  <si>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</si>
  <si>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</si>
  <si>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</si>
  <si>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</si>
  <si>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</si>
  <si>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</si>
  <si>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</si>
  <si>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</si>
  <si>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</si>
  <si>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</si>
  <si>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</si>
  <si>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</si>
  <si>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</si>
  <si>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</si>
  <si>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</si>
  <si>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</si>
  <si>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</si>
  <si>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</si>
  <si>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</si>
  <si>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</si>
  <si>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</si>
  <si>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</si>
  <si>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</si>
  <si>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</si>
  <si>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</si>
  <si>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</si>
  <si>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</si>
  <si>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</si>
  <si>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</si>
  <si>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</si>
  <si>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</si>
  <si>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</si>
  <si>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</si>
  <si>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</si>
  <si>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</si>
  <si>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</si>
  <si>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</si>
  <si>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</si>
  <si>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</si>
  <si>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</si>
  <si>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</si>
  <si>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</si>
  <si>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</si>
  <si>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</si>
  <si>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</si>
  <si>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</si>
  <si>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</si>
  <si>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</si>
  <si>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</si>
  <si>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</si>
  <si>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</si>
  <si>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</si>
  <si>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</si>
  <si>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</si>
  <si>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</si>
  <si>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</si>
  <si>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</si>
  <si>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</si>
  <si>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</si>
  <si>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</si>
  <si>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</si>
  <si>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</si>
  <si>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</si>
  <si>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</si>
  <si>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</si>
  <si>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</si>
  <si>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</si>
  <si>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</si>
  <si>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</si>
  <si>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</si>
  <si>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</si>
  <si>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</si>
  <si>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</si>
  <si>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</si>
  <si>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</si>
  <si>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</si>
  <si>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</si>
  <si>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</si>
  <si>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</si>
  <si>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</si>
  <si>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</si>
  <si>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</si>
  <si>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</si>
  <si>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</si>
  <si>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</si>
  <si>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</si>
  <si>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</si>
  <si>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</si>
  <si>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</si>
  <si>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</si>
  <si>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</si>
  <si>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</si>
  <si>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</si>
  <si>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</si>
  <si>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</si>
  <si>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</si>
  <si>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</si>
  <si>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</si>
  <si>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</si>
  <si>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</si>
  <si>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</si>
  <si>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</si>
  <si>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</si>
  <si>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</si>
  <si>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</si>
  <si>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</si>
  <si>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</si>
  <si>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</si>
  <si>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</si>
  <si>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</si>
  <si>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</si>
  <si>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</si>
  <si>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</si>
  <si>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</si>
  <si>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</si>
  <si>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</si>
  <si>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</si>
  <si>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</si>
  <si>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</si>
  <si>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</si>
  <si>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</si>
  <si>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</si>
  <si>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</si>
  <si>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</si>
  <si>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</si>
  <si>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</si>
  <si>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</si>
  <si>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</si>
  <si>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</si>
  <si>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</si>
  <si>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</si>
  <si>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</si>
  <si>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</si>
  <si>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</si>
  <si>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</si>
  <si>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</si>
  <si>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</si>
  <si>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</si>
  <si>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</si>
  <si>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</si>
  <si>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</si>
  <si>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</si>
  <si>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</si>
  <si>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</si>
  <si>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</si>
  <si>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</si>
  <si>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</si>
  <si>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</si>
  <si>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</si>
  <si>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</si>
  <si>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</si>
  <si>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</si>
  <si>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</si>
  <si>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</si>
  <si>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</si>
  <si>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</si>
  <si>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</si>
  <si>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</si>
  <si>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</si>
  <si>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</si>
  <si>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</si>
  <si>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</si>
  <si>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</si>
  <si>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</si>
  <si>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</si>
  <si>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</si>
  <si>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</si>
  <si>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</si>
  <si>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</si>
  <si>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</si>
  <si>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</si>
  <si>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</si>
  <si>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</si>
  <si>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</si>
  <si>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</si>
  <si>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</si>
  <si>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</si>
  <si>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</si>
  <si>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</si>
  <si>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</si>
  <si>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</si>
  <si>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</si>
  <si>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</si>
  <si>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</si>
  <si>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</si>
  <si>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</si>
  <si>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</si>
  <si>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</si>
  <si>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</si>
  <si>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</si>
  <si>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</si>
  <si>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</si>
  <si>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</si>
  <si>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</si>
  <si>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</si>
  <si>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</si>
  <si>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</si>
  <si>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</si>
  <si>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</si>
  <si>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</si>
  <si>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</si>
  <si>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</si>
  <si>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</si>
  <si>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</si>
  <si>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</si>
  <si>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</si>
  <si>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</si>
  <si>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</si>
  <si>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</si>
  <si>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</si>
  <si>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</si>
  <si>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</si>
  <si>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</si>
  <si>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</si>
  <si>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</si>
  <si>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</si>
  <si>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</si>
  <si>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</si>
  <si>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</si>
  <si>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</si>
  <si>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</si>
  <si>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</si>
  <si>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</si>
  <si>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</si>
  <si>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</si>
  <si>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</si>
  <si>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</si>
  <si>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</si>
  <si>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</si>
  <si>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</si>
  <si>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</si>
  <si>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</si>
  <si>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</si>
  <si>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</si>
  <si>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</si>
  <si>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</si>
  <si>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</si>
  <si>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</si>
  <si>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</si>
  <si>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</si>
  <si>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</si>
  <si>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</si>
  <si>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</si>
  <si>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</si>
  <si>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</si>
  <si>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</si>
  <si>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</si>
  <si>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</si>
  <si>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</si>
  <si>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</si>
  <si>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</si>
  <si>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</si>
  <si>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</si>
  <si>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</si>
  <si>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</si>
  <si>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</si>
  <si>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</si>
  <si>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</si>
  <si>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</si>
  <si>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</si>
  <si>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</si>
  <si>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</si>
  <si>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</si>
  <si>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</si>
  <si>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</si>
  <si>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</si>
  <si>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</si>
  <si>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</si>
  <si>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</si>
  <si>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</si>
  <si>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</si>
  <si>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</si>
  <si>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</si>
  <si>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</si>
  <si>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</si>
  <si>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</si>
  <si>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</si>
  <si>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</si>
  <si>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</si>
  <si>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</si>
  <si>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</si>
  <si>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</si>
  <si>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</si>
  <si>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</si>
  <si>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</si>
  <si>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</si>
  <si>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</si>
  <si>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</si>
  <si>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</si>
  <si>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</si>
  <si>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</si>
  <si>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</si>
  <si>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</si>
  <si>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</si>
  <si>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</si>
  <si>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</si>
  <si>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</si>
  <si>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</si>
  <si>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</si>
  <si>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</si>
  <si>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</si>
  <si>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</si>
  <si>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</si>
  <si>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</si>
  <si>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</si>
  <si>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</si>
  <si>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</si>
  <si>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</si>
  <si>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</si>
  <si>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</si>
  <si>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</si>
  <si>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</si>
  <si>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</si>
  <si>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</si>
  <si>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</si>
  <si>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</si>
  <si>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</si>
  <si>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</si>
  <si>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</si>
  <si>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</si>
  <si>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</si>
  <si>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</si>
  <si>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</si>
  <si>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</si>
  <si>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</si>
  <si>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</si>
  <si>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</si>
  <si>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</si>
  <si>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</si>
  <si>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</si>
  <si>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</si>
  <si>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</si>
  <si>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</si>
  <si>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</si>
  <si>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</si>
  <si>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</si>
  <si>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</si>
  <si>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</si>
  <si>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</si>
  <si>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</si>
  <si>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</si>
  <si>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</si>
  <si>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</si>
  <si>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</si>
  <si>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</si>
  <si>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</si>
  <si>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</si>
  <si>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</si>
  <si>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</si>
  <si>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</si>
  <si>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</si>
  <si>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</si>
  <si>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</si>
  <si>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</si>
  <si>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</si>
  <si>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</si>
  <si>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</si>
  <si>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</si>
  <si>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</si>
  <si>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</si>
  <si>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</si>
  <si>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</si>
  <si>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</si>
  <si>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</si>
  <si>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</si>
  <si>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</si>
  <si>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</si>
  <si>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</si>
  <si>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</si>
  <si>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</si>
  <si>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</si>
  <si>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</si>
  <si>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</si>
  <si>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</si>
  <si>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</si>
  <si>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</si>
  <si>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</si>
  <si>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</si>
  <si>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</si>
  <si>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</si>
  <si>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</si>
  <si>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</si>
  <si>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</si>
  <si>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</si>
  <si>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</si>
  <si>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</si>
  <si>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</si>
  <si>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</si>
  <si>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</si>
  <si>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</si>
  <si>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</si>
  <si>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</si>
  <si>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</si>
  <si>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</si>
  <si>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</si>
  <si>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</si>
  <si>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</si>
  <si>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</si>
  <si>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</si>
  <si>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</si>
  <si>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</si>
  <si>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</si>
  <si>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</si>
  <si>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</si>
  <si>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</si>
  <si>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</si>
  <si>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</si>
  <si>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</si>
  <si>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</si>
  <si>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</si>
  <si>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</si>
  <si>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</si>
  <si>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</si>
  <si>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</si>
  <si>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</si>
  <si>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</si>
  <si>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</si>
  <si>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</si>
  <si>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</si>
  <si>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</si>
  <si>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</si>
  <si>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</si>
  <si>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</si>
  <si>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</si>
  <si>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</si>
  <si>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</si>
  <si>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</si>
  <si>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</si>
  <si>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</si>
  <si>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</si>
  <si>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</si>
  <si>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</si>
  <si>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</si>
  <si>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</si>
  <si>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</si>
  <si>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</si>
  <si>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</si>
  <si>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</si>
  <si>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</si>
  <si>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</si>
  <si>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</si>
  <si>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</si>
  <si>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</si>
  <si>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</si>
  <si>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</si>
  <si>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</si>
  <si>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</si>
  <si>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</si>
  <si>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</si>
  <si>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</si>
  <si>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</si>
  <si>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</si>
  <si>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</si>
  <si>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</si>
  <si>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</si>
  <si>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</si>
  <si>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</si>
  <si>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</si>
  <si>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</si>
  <si>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</si>
  <si>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</si>
  <si>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</si>
  <si>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</si>
  <si>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</si>
  <si>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</si>
  <si>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</si>
  <si>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</si>
  <si>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</si>
  <si>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</si>
  <si>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</si>
  <si>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</si>
  <si>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</si>
  <si>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</si>
  <si>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</si>
  <si>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</si>
  <si>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</si>
  <si>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</si>
  <si>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</si>
  <si>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</si>
  <si>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</si>
  <si>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</si>
  <si>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</si>
  <si>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</si>
  <si>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</si>
  <si>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</si>
  <si>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</si>
  <si>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</si>
  <si>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</si>
  <si>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</si>
  <si>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</si>
  <si>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</si>
  <si>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</si>
  <si>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</si>
  <si>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</si>
  <si>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</si>
  <si>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</si>
  <si>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</si>
  <si>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</si>
  <si>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</si>
  <si>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</si>
  <si>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</si>
  <si>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</si>
  <si>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</si>
  <si>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</si>
  <si>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</si>
  <si>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</si>
  <si>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</si>
  <si>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</si>
  <si>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</si>
  <si>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</si>
  <si>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</si>
  <si>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</si>
  <si>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</si>
  <si>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</si>
  <si>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</si>
  <si>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</si>
  <si>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</si>
  <si>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</si>
  <si>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</si>
  <si>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</si>
  <si>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</si>
  <si>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</si>
  <si>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</si>
  <si>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</si>
  <si>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</si>
  <si>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</si>
  <si>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</si>
  <si>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</si>
  <si>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</si>
  <si>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</si>
  <si>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</si>
  <si>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</si>
  <si>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</si>
  <si>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</si>
  <si>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</si>
  <si>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</si>
  <si>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</si>
  <si>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</si>
  <si>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</si>
  <si>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</si>
  <si>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</si>
  <si>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</si>
  <si>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</si>
  <si>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</si>
  <si>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</si>
  <si>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</si>
  <si>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</si>
  <si>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</si>
  <si>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</si>
  <si>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</si>
  <si>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</si>
  <si>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</si>
  <si>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</si>
  <si>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</si>
  <si>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</si>
  <si>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</si>
  <si>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</si>
  <si>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</si>
  <si>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</si>
  <si>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</si>
  <si>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</si>
  <si>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</si>
  <si>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</si>
  <si>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</si>
  <si>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</si>
  <si>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</si>
  <si>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</si>
  <si>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</si>
  <si>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</si>
  <si>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</si>
  <si>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</si>
  <si>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</si>
  <si>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</si>
  <si>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</si>
  <si>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</si>
  <si>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</si>
  <si>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</si>
  <si>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</si>
  <si>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</si>
  <si>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</si>
  <si>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</si>
  <si>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</si>
  <si>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</si>
  <si>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</si>
  <si>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</si>
  <si>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</si>
  <si>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</si>
  <si>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</si>
  <si>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</si>
  <si>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</si>
  <si>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</si>
  <si>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</si>
  <si>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</si>
  <si>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</si>
  <si>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</si>
  <si>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</si>
  <si>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</si>
  <si>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</si>
  <si>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</si>
  <si>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</si>
  <si>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</si>
  <si>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</si>
  <si>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</si>
  <si>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</si>
  <si>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</si>
  <si>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</si>
  <si>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</si>
  <si>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</si>
  <si>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</si>
  <si>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</si>
  <si>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</si>
  <si>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</si>
  <si>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</si>
  <si>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</si>
  <si>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</si>
  <si>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</si>
  <si>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</si>
  <si>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</si>
  <si>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</si>
  <si>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</si>
  <si>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</si>
  <si>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</si>
  <si>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</si>
  <si>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</si>
  <si>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</si>
  <si>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</si>
  <si>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</si>
  <si>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</si>
  <si>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</si>
  <si>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</si>
  <si>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</si>
  <si>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</si>
  <si>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</si>
  <si>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</si>
  <si>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</si>
  <si>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</si>
  <si>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</si>
  <si>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</si>
  <si>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</si>
  <si>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</si>
  <si>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</si>
  <si>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</si>
  <si>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</si>
  <si>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</si>
  <si>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</si>
  <si>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</si>
  <si>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</si>
  <si>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</si>
  <si>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</si>
  <si>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</si>
  <si>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</si>
  <si>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</si>
  <si>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</si>
  <si>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</si>
  <si>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</si>
  <si>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</si>
  <si>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</si>
  <si>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</si>
  <si>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</si>
  <si>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</si>
  <si>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</si>
  <si>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</si>
  <si>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</si>
  <si>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</si>
  <si>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</si>
  <si>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</si>
  <si>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</si>
  <si>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</si>
  <si>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</si>
  <si>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</si>
  <si>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</si>
  <si>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</si>
  <si>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</si>
  <si>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</si>
  <si>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</si>
  <si>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</si>
  <si>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</si>
  <si>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</si>
  <si>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</si>
  <si>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</si>
  <si>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</si>
  <si>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</si>
  <si>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</si>
  <si>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</si>
  <si>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</si>
  <si>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</si>
  <si>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</si>
  <si>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</si>
  <si>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</si>
  <si>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</si>
  <si>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</si>
  <si>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</si>
  <si>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</si>
  <si>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</si>
  <si>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</si>
  <si>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</si>
  <si>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</si>
  <si>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</si>
  <si>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</si>
  <si>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</si>
  <si>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</si>
  <si>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</si>
  <si>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</si>
  <si>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</si>
  <si>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</si>
  <si>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</si>
  <si>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</si>
  <si>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</si>
  <si>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</si>
  <si>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</si>
  <si>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</si>
  <si>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</si>
  <si>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</si>
  <si>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</si>
  <si>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</si>
  <si>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</si>
  <si>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</si>
  <si>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</si>
  <si>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</si>
  <si>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</si>
  <si>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</si>
  <si>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</si>
  <si>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</si>
  <si>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</si>
  <si>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</si>
  <si>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</si>
  <si>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</si>
  <si>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</si>
  <si>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</si>
  <si>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</si>
  <si>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</si>
  <si>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</si>
  <si>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</si>
  <si>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</si>
  <si>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</si>
  <si>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</si>
  <si>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</si>
  <si>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</si>
  <si>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</si>
  <si>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</si>
  <si>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</si>
  <si>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</si>
  <si>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</si>
  <si>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</si>
  <si>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</si>
  <si>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</si>
  <si>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</si>
  <si>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</si>
  <si>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</si>
  <si>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</si>
  <si>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</si>
  <si>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</si>
  <si>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</si>
  <si>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</si>
  <si>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</si>
  <si>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</si>
  <si>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</si>
  <si>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</si>
  <si>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</si>
  <si>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</si>
  <si>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</si>
  <si>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</si>
  <si>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</si>
  <si>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</si>
  <si>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</si>
  <si>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</si>
  <si>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</si>
  <si>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</si>
  <si>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</si>
  <si>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</si>
  <si>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</si>
  <si>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</si>
  <si>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</si>
  <si>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</si>
  <si>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</si>
  <si>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</si>
  <si>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</si>
  <si>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</si>
  <si>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</si>
  <si>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</si>
  <si>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</si>
  <si>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</si>
  <si>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</si>
  <si>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</si>
  <si>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</si>
  <si>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</si>
  <si>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</si>
  <si>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</si>
  <si>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</si>
  <si>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</si>
  <si>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</si>
  <si>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</si>
  <si>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</si>
  <si>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</si>
  <si>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</si>
  <si>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</si>
  <si>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</si>
  <si>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</si>
  <si>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</si>
  <si>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</si>
  <si>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</si>
  <si>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</si>
  <si>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</si>
  <si>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</si>
  <si>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</si>
  <si>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</si>
  <si>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</si>
  <si>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</si>
  <si>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</si>
  <si>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</si>
  <si>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</si>
  <si>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</si>
  <si>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</si>
  <si>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</si>
  <si>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</si>
  <si>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</si>
  <si>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</si>
  <si>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</si>
  <si>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</si>
  <si>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</si>
  <si>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</si>
  <si>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</si>
  <si>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</si>
  <si>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</si>
  <si>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</si>
  <si>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</si>
  <si>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</si>
  <si>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</si>
  <si>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</si>
  <si>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</si>
  <si>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</si>
  <si>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</si>
  <si>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</si>
  <si>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</si>
  <si>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</si>
  <si>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</si>
  <si>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</si>
  <si>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</si>
  <si>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</si>
  <si>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</si>
  <si>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</si>
  <si>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</si>
  <si>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</si>
  <si>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</si>
  <si>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</si>
  <si>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</si>
  <si>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</si>
  <si>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</si>
  <si>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</si>
  <si>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</si>
  <si>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</si>
  <si>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</si>
  <si>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</si>
  <si>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</si>
  <si>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</si>
  <si>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</si>
  <si>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</si>
  <si>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</si>
  <si>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</si>
  <si>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</si>
  <si>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</si>
  <si>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</si>
  <si>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</si>
  <si>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</si>
  <si>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</si>
  <si>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</si>
  <si>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</si>
  <si>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</si>
  <si>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</si>
  <si>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</si>
  <si>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</si>
  <si>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</si>
  <si>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</si>
  <si>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</si>
  <si>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</si>
  <si>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</si>
  <si>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</si>
  <si>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</si>
  <si>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</si>
  <si>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</si>
  <si>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</si>
  <si>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</si>
  <si>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</si>
  <si>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</si>
  <si>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</si>
  <si>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</si>
  <si>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</si>
  <si>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</si>
  <si>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</si>
  <si>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</si>
  <si>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</si>
  <si>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</si>
  <si>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</si>
  <si>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</si>
  <si>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</si>
  <si>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</si>
  <si>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</si>
  <si>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</si>
  <si>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</si>
  <si>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</si>
  <si>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</si>
  <si>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</si>
  <si>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</si>
  <si>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</si>
  <si>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</si>
  <si>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</si>
  <si>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</si>
  <si>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</si>
  <si>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</si>
  <si>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</si>
  <si>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</si>
  <si>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</si>
  <si>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</si>
  <si>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</si>
  <si>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</si>
  <si>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</si>
  <si>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</si>
  <si>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</si>
  <si>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</si>
  <si>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</si>
  <si>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</si>
  <si>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</si>
  <si>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</si>
  <si>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</si>
  <si>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</si>
  <si>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</si>
  <si>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</si>
  <si>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</si>
  <si>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</si>
  <si>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</si>
  <si>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</si>
  <si>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</si>
  <si>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</si>
  <si>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</si>
  <si>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</si>
  <si>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</si>
  <si>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</si>
  <si>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</si>
  <si>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</si>
  <si>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</si>
  <si>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</si>
  <si>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</si>
  <si>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</si>
  <si>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</si>
  <si>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</si>
  <si>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</si>
  <si>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</si>
  <si>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</si>
  <si>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</si>
  <si>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</si>
  <si>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</si>
  <si>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</si>
  <si>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</si>
  <si>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</si>
  <si>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</si>
  <si>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</si>
  <si>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</si>
  <si>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</si>
  <si>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</si>
  <si>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</si>
  <si>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</si>
  <si>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</si>
  <si>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</si>
  <si>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</si>
  <si>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</si>
  <si>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</si>
  <si>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</si>
  <si>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</si>
  <si>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</si>
  <si>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</si>
  <si>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</si>
  <si>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</si>
  <si>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</si>
  <si>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</si>
  <si>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</si>
  <si>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</si>
  <si>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</si>
  <si>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</si>
  <si>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</si>
  <si>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</si>
  <si>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</si>
  <si>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</si>
  <si>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</si>
  <si>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</si>
  <si>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</si>
  <si>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</si>
  <si>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</si>
  <si>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</si>
  <si>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</si>
  <si>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</si>
  <si>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</si>
  <si>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</si>
  <si>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</si>
  <si>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</si>
  <si>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</si>
  <si>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</si>
  <si>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</si>
  <si>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</si>
  <si>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</si>
  <si>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</si>
  <si>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</si>
  <si>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</si>
  <si>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</si>
  <si>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</si>
  <si>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</si>
  <si>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</si>
  <si>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</si>
  <si>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</si>
  <si>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</si>
  <si>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</si>
  <si>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</si>
  <si>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</si>
  <si>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</si>
  <si>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</si>
  <si>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</si>
  <si>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</si>
  <si>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</si>
  <si>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</si>
  <si>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</si>
  <si>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</si>
  <si>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</si>
  <si>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</si>
  <si>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</si>
  <si>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</si>
  <si>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</si>
  <si>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</si>
  <si>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</si>
  <si>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</si>
  <si>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</si>
  <si>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</si>
  <si>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</si>
  <si>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</si>
  <si>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</si>
  <si>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</si>
  <si>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</si>
  <si>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</si>
  <si>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</si>
  <si>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</si>
  <si>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</si>
  <si>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</si>
  <si>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</si>
  <si>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</si>
  <si>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</si>
  <si>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</si>
  <si>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</si>
  <si>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</si>
  <si>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</si>
  <si>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</si>
  <si>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</si>
  <si>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</si>
  <si>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</si>
  <si>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</si>
  <si>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</si>
  <si>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</si>
  <si>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</si>
  <si>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</si>
  <si>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</si>
  <si>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</si>
  <si>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</si>
  <si>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</si>
  <si>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</si>
  <si>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</si>
  <si>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</si>
  <si>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</si>
  <si>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</si>
  <si>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</si>
  <si>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</si>
  <si>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</si>
  <si>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</si>
  <si>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</si>
  <si>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</si>
  <si>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</si>
  <si>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</si>
  <si>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</si>
  <si>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</si>
  <si>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</si>
  <si>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</si>
  <si>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</si>
  <si>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</si>
  <si>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</si>
  <si>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</si>
  <si>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</si>
  <si>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</si>
  <si>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</si>
  <si>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</si>
  <si>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</si>
  <si>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</si>
  <si>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</si>
  <si>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</si>
  <si>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</si>
  <si>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</si>
  <si>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</si>
  <si>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</si>
  <si>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</si>
  <si>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</si>
  <si>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</si>
  <si>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</si>
  <si>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</si>
  <si>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</si>
  <si>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</si>
  <si>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</si>
  <si>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</si>
  <si>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</si>
  <si>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</si>
  <si>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</si>
  <si>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</si>
  <si>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</si>
  <si>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</si>
  <si>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</si>
  <si>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</si>
  <si>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</si>
  <si>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</si>
  <si>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</si>
  <si>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</si>
  <si>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</si>
  <si>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</si>
  <si>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</si>
  <si>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</si>
  <si>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</si>
  <si>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</si>
  <si>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</si>
  <si>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</si>
  <si>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</si>
  <si>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</si>
  <si>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</si>
  <si>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</si>
  <si>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</si>
  <si>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</si>
  <si>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</si>
  <si>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</si>
  <si>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</si>
  <si>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</si>
  <si>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</si>
  <si>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</si>
  <si>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</si>
  <si>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</si>
  <si>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</si>
  <si>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</si>
  <si>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</si>
  <si>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</si>
  <si>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</si>
  <si>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</si>
  <si>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</si>
  <si>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</si>
  <si>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</si>
  <si>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</si>
  <si>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</si>
  <si>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</si>
  <si>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</si>
  <si>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</si>
  <si>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</si>
  <si>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</si>
  <si>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</si>
  <si>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</si>
  <si>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</si>
  <si>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</si>
  <si>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</si>
  <si>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</si>
  <si>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</si>
  <si>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</si>
  <si>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</si>
  <si>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</si>
  <si>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</si>
  <si>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</si>
  <si>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</si>
  <si>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</si>
  <si>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</si>
  <si>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</si>
  <si>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</si>
  <si>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</si>
  <si>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</si>
  <si>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</si>
  <si>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</si>
  <si>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</si>
  <si>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</si>
  <si>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</si>
  <si>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</si>
  <si>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</si>
  <si>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</si>
  <si>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</si>
  <si>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</si>
  <si>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</si>
  <si>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</si>
  <si>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</si>
  <si>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</si>
  <si>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</si>
  <si>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</si>
  <si>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</si>
  <si>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</si>
  <si>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</si>
  <si>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</si>
  <si>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</si>
  <si>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</si>
  <si>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</si>
  <si>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</si>
  <si>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</si>
  <si>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</si>
  <si>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</si>
  <si>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</si>
  <si>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</si>
  <si>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</si>
  <si>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</si>
  <si>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</si>
  <si>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</si>
  <si>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</si>
  <si>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</si>
  <si>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</si>
  <si>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</si>
  <si>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</si>
  <si>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</si>
  <si>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</si>
  <si>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</si>
  <si>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</si>
  <si>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</si>
  <si>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</si>
  <si>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</si>
  <si>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</si>
  <si>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</si>
  <si>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</si>
  <si>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</si>
  <si>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</si>
  <si>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</si>
  <si>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</si>
  <si>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</si>
  <si>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</si>
  <si>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</si>
  <si>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</si>
  <si>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</si>
  <si>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</si>
  <si>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</si>
  <si>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</si>
  <si>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</si>
  <si>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</si>
  <si>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</si>
  <si>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</si>
  <si>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</si>
  <si>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</si>
  <si>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</si>
  <si>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</si>
  <si>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</si>
  <si>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</si>
  <si>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</si>
  <si>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</si>
  <si>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</si>
  <si>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</si>
  <si>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</si>
  <si>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</si>
  <si>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</si>
  <si>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</si>
  <si>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</si>
  <si>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</si>
  <si>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</si>
  <si>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</si>
  <si>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</si>
  <si>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</si>
  <si>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</si>
  <si>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</si>
  <si>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</si>
  <si>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</si>
  <si>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</si>
  <si>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</si>
  <si>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</si>
  <si>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</si>
  <si>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</si>
  <si>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</si>
  <si>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</si>
  <si>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</si>
  <si>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</si>
  <si>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</si>
  <si>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</si>
  <si>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</si>
  <si>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</si>
  <si>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</si>
  <si>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</si>
  <si>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</si>
  <si>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</si>
  <si>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</si>
  <si>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</si>
  <si>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</si>
  <si>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</si>
  <si>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</si>
  <si>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</si>
  <si>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</si>
  <si>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</si>
  <si>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</si>
  <si>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</si>
  <si>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</si>
  <si>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</si>
  <si>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</si>
  <si>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</si>
  <si>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</si>
  <si>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</si>
  <si>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</si>
  <si>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</si>
  <si>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</si>
  <si>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</si>
  <si>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</si>
  <si>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</si>
  <si>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</si>
  <si>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</si>
  <si>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</si>
  <si>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</si>
  <si>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</si>
  <si>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</si>
  <si>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</si>
  <si>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</si>
  <si>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</si>
  <si>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</si>
  <si>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</si>
  <si>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</si>
  <si>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</si>
  <si>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</si>
  <si>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</si>
  <si>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</si>
  <si>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</si>
  <si>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</si>
  <si>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</si>
  <si>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</si>
  <si>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</si>
  <si>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</si>
  <si>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</si>
  <si>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</si>
  <si>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</si>
  <si>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</si>
  <si>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</si>
  <si>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</si>
  <si>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</si>
  <si>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</si>
  <si>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</si>
  <si>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</si>
  <si>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</si>
  <si>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</si>
  <si>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</si>
  <si>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</si>
  <si>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</si>
  <si>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</si>
  <si>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</si>
  <si>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</si>
  <si>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</si>
  <si>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</si>
  <si>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</si>
  <si>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</si>
  <si>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</si>
  <si>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</si>
  <si>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</si>
  <si>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</si>
  <si>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</si>
  <si>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</si>
  <si>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</si>
  <si>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</si>
  <si>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</si>
  <si>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</si>
  <si>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</si>
  <si>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</si>
  <si>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</si>
  <si>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</si>
  <si>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</si>
  <si>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</si>
  <si>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</si>
  <si>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</si>
  <si>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</si>
  <si>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</si>
  <si>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</si>
  <si>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</si>
  <si>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</si>
  <si>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</si>
  <si>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</si>
  <si>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</si>
  <si>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</si>
  <si>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</si>
  <si>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</si>
  <si>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</si>
  <si>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</si>
  <si>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</si>
  <si>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</si>
  <si>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</si>
  <si>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</si>
  <si>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</si>
  <si>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</si>
  <si>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</si>
  <si>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</si>
  <si>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</si>
  <si>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</si>
  <si>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</si>
  <si>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</si>
  <si>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</si>
  <si>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</si>
  <si>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</si>
  <si>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</si>
  <si>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</si>
  <si>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</si>
  <si>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</si>
  <si>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</si>
  <si>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</si>
  <si>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</si>
  <si>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</si>
  <si>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</si>
  <si>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</si>
  <si>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</si>
  <si>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</si>
  <si>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</si>
  <si>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</si>
  <si>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</si>
  <si>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</si>
  <si>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</si>
  <si>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</si>
  <si>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</si>
  <si>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</si>
  <si>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</si>
  <si>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</si>
  <si>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</si>
  <si>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</si>
  <si>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</si>
  <si>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</si>
  <si>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</si>
  <si>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</si>
  <si>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</si>
  <si>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</si>
  <si>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</si>
  <si>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</si>
  <si>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</si>
  <si>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</si>
  <si>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</si>
  <si>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</si>
  <si>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</si>
  <si>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</si>
  <si>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</si>
  <si>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</si>
  <si>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</si>
  <si>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</si>
  <si>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</si>
  <si>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</si>
  <si>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</si>
  <si>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</si>
  <si>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</si>
  <si>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</si>
  <si>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</si>
  <si>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</si>
  <si>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</si>
  <si>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</si>
  <si>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</si>
  <si>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</si>
  <si>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</si>
  <si>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</si>
  <si>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</si>
  <si>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</si>
  <si>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</si>
  <si>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</si>
  <si>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</si>
  <si>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</si>
  <si>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</si>
  <si>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</si>
  <si>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</si>
  <si>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</si>
  <si>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</si>
  <si>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</si>
  <si>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</si>
  <si>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</si>
  <si>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</si>
  <si>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</si>
  <si>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</si>
  <si>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</si>
  <si>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</si>
  <si>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</si>
  <si>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</si>
  <si>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</si>
  <si>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</si>
  <si>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</si>
  <si>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</si>
  <si>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</si>
  <si>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</si>
  <si>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</si>
  <si>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</si>
  <si>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</si>
  <si>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</si>
  <si>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</si>
  <si>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</si>
  <si>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</si>
  <si>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</si>
  <si>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</si>
  <si>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</si>
  <si>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</si>
  <si>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</si>
  <si>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</si>
  <si>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</si>
  <si>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</si>
  <si>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</si>
  <si>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</si>
  <si>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</si>
  <si>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</si>
  <si>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</si>
  <si>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</si>
  <si>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</si>
  <si>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</si>
  <si>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</si>
  <si>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</si>
  <si>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</si>
  <si>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</si>
  <si>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</si>
  <si>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</si>
  <si>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</si>
  <si>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</si>
  <si>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</si>
  <si>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</si>
  <si>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</si>
  <si>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</si>
  <si>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</si>
  <si>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</si>
  <si>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</si>
  <si>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</si>
  <si>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</si>
  <si>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</si>
  <si>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</si>
  <si>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</si>
  <si>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</si>
  <si>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</si>
  <si>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</si>
  <si>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</si>
  <si>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</si>
  <si>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</si>
  <si>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</si>
  <si>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</si>
  <si>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</si>
  <si>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</si>
  <si>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</si>
  <si>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</si>
  <si>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</si>
  <si>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</si>
  <si>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</si>
  <si>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</si>
  <si>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</si>
  <si>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</si>
  <si>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</si>
  <si>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</si>
  <si>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</si>
  <si>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</si>
  <si>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</si>
  <si>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</si>
  <si>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</si>
  <si>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</si>
  <si>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</si>
  <si>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</si>
  <si>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</si>
  <si>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</si>
  <si>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</si>
  <si>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</si>
  <si>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</si>
  <si>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</si>
  <si>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</si>
  <si>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</si>
  <si>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</si>
  <si>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</si>
  <si>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</si>
  <si>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</si>
  <si>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</si>
  <si>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</si>
  <si>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</si>
  <si>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</si>
  <si>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</si>
  <si>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</si>
  <si>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</si>
  <si>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</si>
  <si>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</si>
  <si>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</si>
  <si>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</si>
  <si>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</si>
  <si>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</si>
  <si>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</si>
  <si>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</si>
  <si>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</si>
  <si>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</si>
  <si>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</si>
  <si>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</si>
  <si>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</si>
  <si>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</si>
  <si>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</si>
  <si>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</si>
  <si>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</si>
  <si>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</si>
  <si>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</si>
  <si>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</si>
  <si>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</si>
  <si>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</si>
  <si>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</si>
  <si>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</si>
  <si>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</si>
  <si>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</si>
  <si>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</si>
  <si>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</si>
  <si>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</si>
  <si>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</si>
  <si>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</si>
  <si>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</si>
  <si>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</si>
  <si>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</si>
  <si>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</si>
  <si>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</si>
  <si>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</si>
  <si>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</si>
  <si>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</si>
  <si>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</si>
  <si>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</si>
  <si>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</si>
  <si>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</si>
  <si>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</si>
  <si>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</si>
  <si>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</si>
  <si>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</si>
  <si>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</si>
  <si>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</si>
  <si>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</si>
  <si>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</si>
  <si>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</si>
  <si>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</si>
  <si>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</si>
  <si>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</si>
  <si>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</si>
  <si>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</si>
  <si>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</si>
  <si>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</si>
  <si>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</si>
  <si>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</si>
  <si>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</si>
  <si>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</si>
  <si>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</si>
  <si>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</si>
  <si>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</si>
  <si>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</si>
  <si>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</si>
  <si>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</si>
  <si>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</si>
  <si>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</si>
  <si>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</si>
  <si>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</si>
  <si>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</si>
  <si>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</si>
  <si>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</si>
  <si>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</si>
  <si>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</si>
  <si>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</si>
  <si>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</si>
  <si>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</si>
  <si>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</si>
  <si>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</si>
  <si>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</si>
  <si>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</si>
  <si>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</si>
  <si>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</si>
  <si>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</si>
  <si>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</si>
  <si>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</si>
  <si>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</si>
  <si>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</si>
  <si>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</si>
  <si>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</si>
  <si>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</si>
  <si>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</si>
  <si>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</si>
  <si>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</si>
  <si>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</si>
  <si>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</si>
  <si>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</si>
  <si>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</si>
  <si>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</si>
  <si>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</si>
  <si>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</si>
  <si>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</si>
  <si>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</si>
  <si>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</si>
  <si>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</si>
  <si>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</si>
  <si>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</si>
  <si>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</si>
  <si>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</si>
  <si>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</si>
  <si>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</si>
  <si>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</si>
  <si>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</si>
  <si>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</si>
  <si>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</si>
  <si>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</si>
  <si>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</si>
  <si>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</si>
  <si>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</si>
  <si>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</si>
  <si>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</si>
  <si>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</si>
  <si>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</si>
  <si>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</si>
  <si>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</si>
  <si>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</si>
  <si>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</si>
  <si>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</si>
  <si>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</si>
  <si>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</si>
  <si>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</si>
  <si>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</si>
  <si>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</si>
  <si>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</si>
  <si>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</si>
  <si>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</si>
  <si>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</si>
  <si>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</si>
  <si>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</si>
  <si>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</si>
  <si>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</si>
  <si>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</si>
  <si>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</si>
  <si>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</si>
  <si>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</si>
  <si>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</si>
  <si>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</si>
  <si>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</si>
  <si>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</si>
  <si>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</si>
  <si>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</si>
  <si>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</si>
  <si>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</si>
  <si>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</si>
  <si>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</si>
  <si>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</si>
  <si>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</si>
  <si>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</si>
  <si>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</si>
  <si>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</si>
  <si>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</si>
  <si>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</si>
  <si>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</si>
  <si>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</si>
  <si>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</si>
  <si>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</si>
  <si>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</si>
  <si>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</si>
  <si>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</si>
  <si>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</si>
  <si>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</si>
  <si>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</si>
  <si>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</si>
  <si>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</si>
  <si>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</si>
  <si>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</si>
  <si>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</si>
  <si>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</si>
  <si>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</si>
  <si>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</si>
  <si>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</si>
  <si>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</si>
  <si>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</si>
  <si>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</si>
  <si>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</si>
  <si>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</si>
  <si>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</si>
  <si>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</si>
  <si>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</si>
  <si>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</si>
  <si>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</si>
  <si>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</si>
  <si>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</si>
  <si>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</si>
  <si>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</si>
  <si>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</si>
  <si>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</si>
  <si>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</si>
  <si>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</si>
  <si>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</si>
  <si>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</si>
  <si>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</si>
  <si>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</si>
  <si>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</si>
  <si>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</si>
  <si>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</si>
  <si>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</si>
  <si>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</si>
  <si>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</si>
  <si>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</si>
  <si>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</si>
  <si>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</si>
  <si>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</si>
  <si>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</si>
  <si>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</si>
  <si>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</si>
  <si>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</si>
  <si>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</si>
  <si>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</si>
  <si>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</si>
  <si>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</si>
  <si>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</si>
  <si>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</si>
  <si>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</si>
  <si>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</si>
  <si>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</si>
  <si>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</si>
  <si>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</si>
  <si>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</si>
  <si>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</si>
  <si>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</si>
  <si>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</si>
  <si>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</si>
  <si>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</si>
  <si>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</si>
  <si>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</si>
  <si>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</si>
  <si>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</si>
  <si>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</si>
  <si>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</si>
  <si>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</si>
  <si>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</si>
  <si>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</si>
  <si>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</si>
  <si>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</si>
  <si>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</si>
  <si>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</si>
  <si>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</si>
  <si>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</si>
  <si>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</si>
  <si>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</si>
  <si>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</si>
  <si>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</si>
  <si>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</si>
  <si>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</si>
  <si>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</si>
  <si>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</si>
  <si>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</si>
  <si>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</si>
  <si>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</si>
  <si>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</si>
  <si>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</si>
  <si>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</si>
  <si>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</si>
  <si>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</si>
  <si>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</si>
  <si>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</si>
  <si>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</si>
  <si>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</si>
  <si>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</si>
  <si>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</si>
  <si>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</si>
  <si>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</si>
  <si>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</si>
  <si>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</si>
  <si>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</si>
  <si>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</si>
  <si>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</si>
  <si>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</si>
  <si>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</si>
  <si>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</si>
  <si>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</si>
  <si>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</si>
  <si>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</si>
  <si>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</si>
  <si>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</si>
  <si>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</si>
  <si>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</si>
  <si>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</si>
  <si>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</si>
  <si>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</si>
  <si>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</si>
  <si>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</si>
  <si>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</si>
  <si>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</si>
  <si>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</si>
  <si>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</si>
  <si>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</si>
  <si>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</si>
  <si>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</si>
  <si>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</si>
  <si>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</si>
  <si>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</si>
  <si>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</si>
  <si>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</si>
  <si>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</si>
  <si>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</si>
  <si>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</si>
  <si>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</si>
  <si>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</si>
  <si>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</si>
  <si>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</si>
  <si>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</si>
  <si>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</si>
  <si>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</si>
  <si>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</si>
  <si>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</si>
  <si>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</si>
  <si>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</si>
  <si>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</si>
  <si>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</si>
  <si>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</si>
  <si>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</si>
  <si>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</si>
  <si>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</si>
  <si>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</si>
  <si>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</si>
  <si>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</si>
  <si>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</si>
  <si>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</si>
  <si>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</si>
  <si>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</si>
  <si>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</si>
  <si>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</si>
  <si>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</si>
  <si>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</si>
  <si>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</si>
  <si>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</si>
  <si>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</si>
  <si>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</si>
  <si>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</si>
  <si>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</si>
  <si>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</si>
  <si>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</si>
  <si>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</si>
  <si>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</si>
  <si>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</si>
  <si>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</si>
  <si>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</si>
  <si>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</si>
  <si>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</si>
  <si>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</si>
  <si>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</si>
  <si>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</si>
  <si>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</si>
  <si>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</si>
  <si>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</si>
  <si>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</si>
  <si>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</si>
  <si>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</si>
  <si>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</si>
  <si>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</si>
  <si>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</si>
  <si>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</si>
  <si>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</si>
  <si>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</si>
  <si>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</si>
  <si>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</si>
  <si>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</si>
  <si>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</si>
  <si>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</si>
  <si>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</si>
  <si>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</si>
  <si>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</si>
  <si>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</si>
  <si>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</si>
  <si>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</si>
  <si>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</si>
  <si>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</si>
  <si>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</si>
  <si>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</si>
  <si>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</si>
  <si>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</si>
  <si>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</si>
  <si>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</si>
  <si>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</si>
  <si>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</si>
  <si>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</si>
  <si>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</si>
  <si>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</si>
  <si>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</si>
  <si>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</si>
  <si>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</si>
  <si>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</si>
  <si>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</si>
  <si>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</si>
  <si>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</si>
  <si>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</si>
  <si>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</si>
  <si>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</si>
  <si>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</si>
  <si>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</si>
  <si>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</si>
  <si>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</si>
  <si>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</si>
  <si>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</si>
  <si>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</si>
  <si>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</si>
  <si>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</si>
  <si>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</si>
  <si>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</si>
  <si>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</si>
  <si>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</si>
  <si>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</si>
  <si>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</si>
  <si>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</si>
  <si>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</si>
  <si>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</si>
  <si>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</si>
  <si>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</si>
  <si>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</si>
  <si>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</si>
  <si>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</si>
  <si>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</si>
  <si>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</si>
  <si>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</si>
  <si>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</si>
  <si>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</si>
  <si>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</si>
  <si>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</si>
  <si>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</si>
  <si>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</si>
  <si>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</si>
  <si>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</si>
  <si>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</si>
  <si>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</si>
  <si>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</si>
  <si>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</si>
  <si>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</si>
  <si>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</si>
  <si>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</si>
  <si>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</si>
  <si>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</si>
  <si>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</si>
  <si>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</si>
  <si>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</si>
  <si>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</si>
  <si>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</si>
  <si>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</si>
  <si>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</si>
  <si>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</si>
  <si>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</si>
  <si>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</si>
  <si>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</si>
  <si>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</si>
  <si>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</si>
  <si>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</si>
  <si>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</si>
  <si>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</si>
  <si>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</si>
  <si>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</si>
  <si>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</si>
  <si>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</si>
  <si>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</si>
  <si>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</si>
  <si>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</si>
  <si>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</si>
  <si>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</si>
  <si>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</si>
  <si>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</si>
  <si>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</si>
  <si>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</si>
  <si>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</si>
  <si>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</si>
  <si>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</si>
  <si>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</si>
  <si>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</si>
  <si>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</si>
  <si>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</si>
  <si>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</si>
  <si>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</si>
  <si>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</si>
  <si>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</si>
  <si>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</si>
  <si>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</si>
  <si>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</si>
  <si>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</si>
  <si>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</si>
  <si>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</si>
  <si>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</si>
  <si>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</si>
  <si>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</si>
  <si>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</si>
  <si>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</si>
  <si>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</si>
  <si>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</si>
  <si>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</si>
  <si>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</si>
  <si>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</si>
  <si>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</si>
  <si>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</si>
  <si>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</si>
  <si>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</si>
  <si>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</si>
  <si>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</si>
  <si>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</si>
  <si>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</si>
  <si>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</si>
  <si>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</si>
  <si>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</si>
  <si>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</si>
  <si>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</si>
  <si>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</si>
  <si>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</si>
  <si>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</si>
  <si>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</si>
  <si>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</si>
  <si>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</si>
  <si>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</si>
  <si>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</si>
  <si>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</si>
  <si>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</si>
  <si>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</si>
  <si>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</si>
  <si>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</si>
  <si>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</si>
  <si>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</si>
  <si>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</si>
  <si>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</si>
  <si>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</si>
  <si>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</si>
  <si>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</si>
  <si>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</si>
  <si>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</si>
  <si>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</si>
  <si>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</si>
  <si>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</si>
  <si>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</si>
  <si>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</si>
  <si>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</si>
  <si>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</si>
  <si>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</si>
  <si>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</si>
  <si>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</si>
  <si>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</si>
  <si>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</si>
  <si>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</si>
  <si>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</si>
  <si>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</si>
  <si>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</si>
  <si>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</si>
  <si>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</si>
  <si>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</si>
  <si>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</si>
  <si>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</si>
  <si>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</si>
  <si>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</si>
  <si>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</si>
  <si>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</si>
  <si>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</si>
  <si>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</si>
  <si>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</si>
  <si>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</si>
  <si>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</si>
  <si>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</si>
  <si>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</si>
  <si>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</si>
  <si>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</si>
  <si>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</si>
  <si>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</si>
  <si>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</si>
  <si>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</si>
  <si>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</si>
  <si>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</si>
  <si>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</si>
  <si>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</si>
  <si>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</si>
  <si>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</si>
  <si>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</si>
  <si>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</si>
  <si>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</si>
  <si>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</si>
  <si>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</si>
  <si>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</si>
  <si>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</si>
  <si>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</si>
  <si>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</si>
  <si>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</si>
  <si>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</si>
  <si>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</si>
  <si>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</si>
  <si>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</si>
  <si>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</si>
  <si>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</si>
  <si>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</si>
  <si>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</si>
  <si>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</si>
  <si>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</si>
  <si>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</si>
  <si>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</si>
  <si>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</si>
  <si>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</si>
  <si>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</si>
  <si>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</si>
  <si>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</si>
  <si>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</si>
  <si>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</si>
  <si>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</si>
  <si>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</si>
  <si>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</si>
  <si>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</si>
  <si>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</si>
  <si>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</si>
  <si>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</si>
  <si>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</si>
  <si>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</si>
  <si>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</si>
  <si>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</si>
  <si>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</si>
  <si>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</si>
  <si>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</si>
  <si>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</si>
  <si>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</si>
  <si>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</si>
  <si>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</si>
  <si>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</si>
  <si>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</si>
  <si>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</si>
  <si>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</si>
  <si>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</si>
  <si>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</si>
  <si>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</si>
  <si>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</si>
  <si>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</si>
  <si>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</si>
  <si>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</si>
  <si>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</si>
  <si>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</si>
  <si>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</si>
  <si>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</si>
  <si>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</si>
  <si>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</si>
  <si>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</si>
  <si>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</si>
  <si>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</si>
  <si>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</si>
  <si>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</si>
  <si>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</si>
  <si>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</si>
  <si>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</si>
  <si>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</si>
  <si>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</si>
  <si>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</si>
  <si>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</si>
  <si>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</si>
  <si>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</si>
  <si>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</si>
  <si>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</si>
  <si>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</si>
  <si>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</si>
  <si>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</si>
  <si>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</si>
  <si>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</si>
  <si>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</si>
  <si>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</si>
  <si>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</si>
  <si>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</si>
  <si>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</si>
  <si>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</si>
  <si>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</si>
  <si>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</si>
  <si>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</si>
  <si>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</si>
  <si>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</si>
  <si>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</si>
  <si>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</si>
  <si>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</si>
  <si>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</si>
  <si>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</si>
  <si>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</si>
  <si>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</si>
  <si>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</si>
  <si>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</si>
  <si>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</si>
  <si>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</si>
  <si>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</si>
  <si>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</si>
  <si>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</si>
  <si>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</si>
  <si>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</si>
  <si>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</si>
  <si>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</si>
  <si>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</si>
  <si>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</si>
  <si>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</si>
  <si>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</si>
  <si>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</si>
  <si>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</si>
  <si>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</si>
  <si>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</si>
  <si>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</si>
  <si>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</si>
  <si>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</si>
  <si>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</si>
  <si>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</si>
  <si>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</si>
  <si>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</si>
  <si>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</si>
  <si>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</si>
  <si>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</si>
  <si>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</si>
  <si>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</si>
  <si>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</si>
  <si>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</si>
  <si>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</si>
  <si>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</si>
  <si>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</si>
  <si>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</si>
  <si>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</si>
  <si>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</si>
  <si>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</si>
  <si>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</si>
  <si>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</si>
  <si>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</si>
  <si>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</si>
  <si>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</si>
  <si>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</si>
  <si>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</si>
  <si>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</si>
  <si>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</si>
  <si>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</si>
  <si>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</si>
  <si>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</si>
  <si>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</si>
  <si>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</si>
  <si>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</si>
  <si>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</si>
  <si>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</si>
  <si>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</si>
  <si>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</si>
  <si>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</si>
  <si>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</si>
  <si>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</si>
  <si>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</si>
  <si>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</si>
  <si>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</si>
  <si>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</si>
  <si>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</si>
  <si>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</si>
  <si>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</si>
  <si>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</si>
  <si>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</si>
  <si>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</si>
  <si>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</si>
  <si>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</si>
  <si>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</si>
  <si>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</si>
  <si>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</si>
  <si>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</si>
  <si>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</si>
  <si>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</si>
  <si>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</si>
  <si>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</si>
  <si>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</si>
  <si>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</si>
  <si>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</si>
  <si>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</si>
  <si>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</si>
  <si>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</si>
  <si>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</si>
  <si>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</si>
  <si>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</si>
  <si>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</si>
  <si>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</si>
  <si>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</si>
  <si>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</si>
  <si>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</si>
  <si>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</si>
  <si>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</si>
  <si>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</si>
  <si>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</si>
  <si>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</si>
  <si>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</si>
  <si>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</si>
  <si>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</si>
  <si>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</si>
  <si>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</si>
  <si>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</si>
  <si>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</si>
  <si>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</si>
  <si>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</si>
  <si>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</si>
  <si>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</si>
  <si>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</si>
  <si>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</si>
  <si>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</si>
  <si>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</si>
  <si>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</si>
  <si>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</si>
  <si>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</si>
  <si>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</si>
  <si>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</si>
  <si>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</si>
  <si>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</si>
  <si>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</si>
  <si>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</si>
  <si>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</si>
  <si>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</si>
  <si>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</si>
  <si>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</si>
  <si>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</si>
  <si>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</si>
  <si>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</si>
  <si>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</si>
  <si>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</si>
  <si>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</si>
  <si>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</si>
  <si>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</si>
  <si>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</si>
  <si>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</si>
  <si>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</si>
  <si>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</si>
  <si>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</si>
  <si>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</si>
  <si>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</si>
  <si>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</si>
  <si>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</si>
  <si>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</si>
  <si>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</si>
  <si>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</si>
  <si>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</si>
  <si>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</si>
  <si>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</si>
  <si>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</si>
  <si>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</si>
  <si>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</si>
  <si>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</si>
  <si>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</si>
  <si>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</si>
  <si>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</si>
  <si>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</si>
  <si>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</si>
  <si>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</si>
  <si>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</si>
  <si>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</si>
  <si>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</si>
  <si>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</si>
  <si>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</si>
  <si>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</si>
  <si>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</si>
  <si>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</si>
  <si>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</si>
  <si>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</si>
  <si>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</si>
  <si>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</si>
  <si>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</si>
  <si>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</si>
  <si>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</si>
  <si>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</si>
  <si>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</si>
  <si>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</si>
  <si>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</si>
  <si>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</si>
  <si>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</si>
  <si>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</si>
  <si>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</si>
  <si>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</si>
  <si>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</si>
  <si>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</si>
  <si>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</si>
  <si>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</si>
  <si>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</si>
  <si>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</si>
  <si>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</si>
  <si>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</si>
  <si>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</si>
  <si>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</si>
  <si>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</si>
  <si>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</si>
  <si>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</si>
  <si>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</si>
  <si>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</si>
  <si>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</si>
  <si>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</si>
  <si>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</si>
  <si>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</si>
  <si>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</si>
  <si>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</si>
  <si>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</si>
  <si>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</si>
  <si>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</si>
  <si>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</si>
  <si>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</si>
  <si>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</si>
  <si>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</si>
  <si>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</si>
  <si>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</si>
  <si>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</si>
  <si>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</si>
  <si>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</si>
  <si>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</si>
  <si>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</si>
  <si>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</si>
  <si>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</si>
  <si>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</si>
  <si>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</si>
  <si>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</si>
  <si>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</si>
  <si>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</si>
  <si>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</si>
  <si>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</si>
  <si>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</si>
  <si>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</si>
  <si>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</si>
  <si>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</si>
  <si>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</si>
  <si>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</si>
  <si>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</si>
  <si>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</si>
  <si>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</si>
  <si>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</si>
  <si>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</si>
  <si>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</si>
  <si>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</si>
  <si>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</si>
  <si>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</si>
  <si>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</si>
  <si>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</si>
  <si>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</si>
  <si>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</si>
  <si>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</si>
  <si>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</si>
  <si>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</si>
  <si>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</si>
  <si>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</si>
  <si>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</si>
  <si>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</si>
  <si>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</si>
  <si>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</si>
  <si>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</si>
  <si>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</si>
  <si>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</si>
  <si>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</si>
  <si>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</si>
  <si>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</si>
  <si>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</si>
  <si>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</si>
  <si>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</si>
  <si>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</si>
  <si>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</si>
  <si>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</si>
  <si>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</si>
  <si>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</si>
  <si>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</si>
  <si>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</si>
  <si>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</si>
  <si>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</si>
  <si>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</si>
  <si>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</si>
  <si>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</si>
  <si>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</si>
  <si>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</si>
  <si>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</si>
  <si>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</si>
  <si>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</si>
  <si>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</si>
  <si>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</si>
  <si>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</si>
  <si>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</si>
  <si>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</si>
  <si>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</si>
  <si>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</si>
  <si>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</si>
  <si>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</si>
  <si>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</si>
  <si>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</si>
  <si>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</si>
  <si>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</si>
  <si>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</si>
  <si>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</si>
  <si>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</si>
  <si>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</si>
  <si>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</si>
  <si>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</si>
  <si>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</si>
  <si>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</si>
  <si>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</si>
  <si>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</si>
  <si>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</si>
  <si>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</si>
  <si>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</si>
  <si>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</si>
  <si>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</si>
  <si>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</si>
  <si>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</si>
  <si>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</si>
  <si>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</si>
  <si>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</si>
  <si>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</si>
  <si>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</si>
  <si>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</si>
  <si>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</si>
  <si>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</si>
  <si>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</si>
  <si>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</si>
  <si>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</si>
  <si>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</si>
  <si>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</si>
  <si>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</si>
  <si>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</si>
  <si>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</si>
  <si>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</si>
  <si>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</si>
  <si>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</si>
  <si>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</si>
  <si>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</si>
  <si>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</si>
  <si>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</si>
  <si>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</si>
  <si>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</si>
  <si>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</si>
  <si>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</si>
  <si>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</si>
  <si>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</si>
  <si>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</si>
  <si>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</si>
  <si>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</si>
  <si>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</si>
  <si>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</si>
  <si>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</si>
  <si>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</si>
  <si>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</si>
  <si>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</si>
  <si>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</si>
  <si>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</si>
  <si>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</si>
  <si>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</si>
  <si>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</si>
  <si>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</si>
  <si>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</si>
  <si>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</si>
  <si>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</si>
  <si>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</si>
  <si>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</si>
  <si>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</si>
  <si>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</si>
  <si>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</si>
  <si>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</si>
  <si>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</si>
  <si>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</si>
  <si>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</si>
  <si>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</si>
  <si>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</si>
  <si>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</si>
  <si>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</si>
  <si>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</si>
  <si>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</si>
  <si>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</si>
  <si>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</si>
  <si>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</si>
  <si>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</si>
  <si>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</si>
  <si>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</si>
  <si>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</si>
  <si>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</si>
  <si>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</si>
  <si>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</si>
  <si>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</si>
  <si>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</si>
  <si>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</si>
  <si>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</si>
  <si>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</si>
  <si>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</si>
  <si>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</si>
  <si>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</si>
  <si>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</si>
  <si>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</si>
  <si>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</si>
  <si>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</si>
  <si>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</si>
  <si>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</si>
  <si>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</si>
  <si>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</si>
  <si>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</si>
  <si>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</si>
  <si>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</si>
  <si>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</si>
  <si>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</si>
  <si>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</si>
  <si>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</si>
  <si>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</si>
  <si>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</si>
  <si>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</si>
  <si>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</si>
  <si>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</si>
  <si>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</si>
  <si>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</si>
  <si>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</si>
  <si>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</si>
  <si>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</si>
  <si>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</si>
  <si>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</si>
  <si>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</si>
  <si>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</si>
  <si>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</si>
  <si>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</si>
  <si>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</si>
  <si>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</si>
  <si>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</si>
  <si>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</si>
  <si>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</si>
  <si>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</si>
  <si>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</si>
  <si>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</si>
  <si>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</si>
  <si>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</si>
  <si>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</si>
  <si>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</si>
  <si>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</si>
  <si>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</si>
  <si>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</si>
  <si>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</si>
  <si>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</si>
  <si>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</si>
  <si>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</si>
  <si>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</si>
  <si>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</si>
  <si>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</si>
  <si>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</si>
  <si>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</si>
  <si>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</si>
  <si>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</si>
  <si>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</si>
  <si>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</si>
  <si>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</si>
  <si>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</si>
  <si>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</si>
  <si>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</si>
  <si>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</si>
  <si>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</si>
  <si>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</si>
  <si>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</si>
  <si>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</si>
  <si>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</si>
  <si>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</si>
  <si>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</si>
  <si>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</si>
  <si>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</si>
  <si>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</si>
  <si>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</si>
  <si>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</si>
  <si>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</si>
  <si>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</si>
  <si>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</si>
  <si>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</si>
  <si>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</si>
  <si>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</si>
  <si>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</si>
  <si>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</si>
  <si>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</si>
  <si>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</si>
  <si>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</si>
  <si>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</si>
  <si>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</si>
  <si>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</si>
  <si>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</si>
  <si>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</si>
  <si>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</si>
  <si>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</si>
  <si>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</si>
  <si>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</si>
  <si>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</si>
  <si>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</si>
  <si>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</si>
  <si>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</si>
  <si>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</si>
  <si>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</si>
  <si>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</si>
  <si>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</si>
  <si>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</si>
  <si>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</si>
  <si>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</si>
  <si>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</si>
  <si>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</si>
  <si>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</si>
  <si>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</si>
  <si>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</si>
  <si>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</si>
  <si>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</si>
  <si>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</si>
  <si>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</si>
  <si>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</si>
  <si>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</si>
  <si>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</si>
  <si>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</si>
  <si>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</si>
  <si>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</si>
  <si>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</si>
  <si>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</si>
  <si>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</si>
  <si>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</si>
  <si>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</si>
  <si>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</si>
  <si>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</si>
  <si>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</si>
  <si>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</si>
  <si>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</si>
  <si>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</si>
  <si>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</si>
  <si>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</si>
  <si>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</si>
  <si>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</si>
  <si>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</si>
  <si>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</si>
  <si>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</si>
  <si>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</si>
  <si>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</si>
  <si>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</si>
  <si>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</si>
  <si>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</si>
  <si>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</si>
  <si>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</si>
  <si>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</si>
  <si>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</si>
  <si>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</si>
  <si>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</si>
  <si>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</si>
  <si>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</si>
  <si>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</si>
  <si>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</si>
  <si>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</si>
  <si>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</si>
  <si>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</si>
  <si>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</si>
  <si>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</si>
  <si>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</si>
  <si>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</si>
  <si>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</si>
  <si>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</si>
  <si>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</si>
  <si>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</si>
  <si>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</si>
  <si>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</si>
  <si>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</si>
  <si>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</si>
  <si>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</si>
  <si>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</si>
  <si>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</si>
  <si>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</si>
  <si>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</si>
  <si>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</si>
  <si>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</si>
  <si>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</si>
  <si>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</si>
  <si>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</si>
  <si>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</si>
  <si>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</si>
  <si>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</si>
  <si>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</si>
  <si>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</si>
  <si>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</si>
  <si>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</si>
  <si>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</si>
  <si>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</si>
  <si>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</si>
  <si>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</si>
  <si>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</si>
  <si>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</si>
  <si>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</si>
  <si>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</si>
  <si>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</si>
  <si>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</si>
  <si>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</si>
  <si>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</si>
  <si>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</si>
  <si>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</si>
  <si>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</si>
  <si>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</si>
  <si>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</si>
  <si>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</si>
  <si>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</si>
  <si>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</si>
  <si>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</si>
  <si>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</si>
  <si>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</si>
  <si>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</si>
  <si>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</si>
  <si>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</si>
  <si>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</si>
  <si>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</si>
  <si>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</si>
  <si>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</si>
  <si>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</si>
  <si>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</si>
  <si>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</si>
  <si>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</si>
  <si>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</si>
  <si>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</si>
  <si>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</si>
  <si>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</si>
  <si>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</si>
  <si>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</si>
  <si>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</si>
  <si>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</si>
  <si>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</si>
  <si>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</si>
  <si>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</si>
  <si>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</si>
  <si>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</si>
  <si>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</si>
  <si>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</si>
  <si>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</si>
  <si>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</si>
  <si>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</si>
  <si>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</si>
  <si>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</si>
  <si>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</si>
  <si>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</si>
  <si>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</si>
  <si>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</si>
  <si>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</si>
  <si>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</si>
  <si>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</si>
  <si>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</si>
  <si>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</si>
  <si>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</si>
  <si>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</si>
  <si>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</si>
  <si>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</si>
  <si>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</si>
  <si>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</si>
  <si>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</si>
  <si>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</si>
  <si>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</si>
  <si>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</si>
  <si>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</si>
  <si>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</si>
  <si>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</si>
  <si>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</si>
  <si>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</si>
  <si>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</si>
  <si>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</si>
  <si>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</si>
  <si>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</si>
  <si>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</si>
  <si>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</si>
  <si>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</si>
  <si>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</si>
  <si>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</si>
  <si>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</si>
  <si>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</si>
  <si>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</si>
  <si>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</si>
  <si>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</si>
  <si>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</si>
  <si>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</si>
  <si>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</si>
  <si>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</si>
  <si>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</si>
  <si>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</si>
  <si>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</si>
  <si>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</si>
  <si>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</si>
  <si>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</si>
  <si>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</si>
  <si>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</si>
  <si>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</si>
  <si>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</si>
  <si>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</si>
  <si>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</si>
  <si>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</si>
  <si>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</si>
  <si>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</si>
  <si>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</si>
  <si>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</si>
  <si>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</si>
  <si>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</si>
  <si>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</si>
  <si>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</si>
  <si>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</si>
  <si>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</si>
  <si>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</si>
  <si>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</si>
  <si>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</si>
  <si>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</si>
  <si>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</si>
  <si>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</si>
  <si>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</si>
  <si>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</si>
  <si>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</si>
  <si>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</si>
  <si>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</si>
  <si>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</si>
  <si>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</si>
  <si>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</si>
  <si>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</si>
  <si>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</si>
  <si>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</si>
  <si>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</si>
  <si>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</si>
  <si>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</si>
  <si>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</si>
  <si>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</si>
  <si>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</si>
  <si>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</si>
  <si>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</si>
  <si>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</si>
  <si>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</si>
  <si>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</si>
  <si>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</si>
  <si>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</si>
  <si>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</si>
  <si>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</si>
  <si>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</si>
  <si>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</si>
  <si>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</si>
  <si>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</si>
  <si>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</si>
  <si>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</si>
  <si>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</si>
  <si>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</si>
  <si>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</si>
  <si>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</si>
  <si>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</si>
  <si>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</si>
  <si>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</si>
  <si>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</si>
  <si>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</si>
  <si>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</si>
  <si>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PCM-20251103-00000673</t>
  </si>
  <si>
    <t>EM team need 30mins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</si>
  <si>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</si>
  <si>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</si>
  <si>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</si>
  <si>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</si>
  <si>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</si>
  <si>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</si>
  <si>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</si>
  <si>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</si>
  <si>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</si>
  <si>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</si>
  <si>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</si>
  <si>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</si>
  <si>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</si>
  <si>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</si>
  <si>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</si>
  <si>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</si>
  <si>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</si>
  <si>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</si>
  <si>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</si>
  <si>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</si>
  <si>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</si>
  <si>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</si>
  <si>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</si>
  <si>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</si>
  <si>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</si>
  <si>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</si>
  <si>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</si>
  <si>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</si>
  <si>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</si>
  <si>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</si>
  <si>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</si>
  <si>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</si>
  <si>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</si>
  <si>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</si>
  <si>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</si>
  <si>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</si>
  <si>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</si>
  <si>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</si>
  <si>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</si>
  <si>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</si>
  <si>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</si>
  <si>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</si>
  <si>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</si>
  <si>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</si>
  <si>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</si>
  <si>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</si>
  <si>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</si>
  <si>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</si>
  <si>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</si>
  <si>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</si>
  <si>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</si>
  <si>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</si>
  <si>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</si>
  <si>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</si>
  <si>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</si>
  <si>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</si>
  <si>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</si>
  <si>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</si>
  <si>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</si>
  <si>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</si>
  <si>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</si>
  <si>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</si>
  <si>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</si>
  <si>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</si>
  <si>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</si>
  <si>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</si>
  <si>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</si>
  <si>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</si>
  <si>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</si>
  <si>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</si>
  <si>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</si>
  <si>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</si>
  <si>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</si>
  <si>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</si>
  <si>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</si>
  <si>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</si>
  <si>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</si>
  <si>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</si>
  <si>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</si>
  <si>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</si>
  <si>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</si>
  <si>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</si>
  <si>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</si>
  <si>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</si>
  <si>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PCM-20251103-00000530</t>
  </si>
  <si>
    <t>Restored by PG</t>
  </si>
  <si>
    <t>PCM-20251103-00000895</t>
  </si>
  <si>
    <t>025-11-03 11:17:37</t>
  </si>
  <si>
    <t>ETA 150 min</t>
  </si>
  <si>
    <t>PCM-20251103-00001060</t>
  </si>
  <si>
    <t xml:space="preserve">EM team on the way ETA 60 mins </t>
  </si>
  <si>
    <t xml:space="preserve"> PCM-20250215-00000830 </t>
  </si>
  <si>
    <t>LTE site still down and  site located in aramco area access issue need special permission</t>
  </si>
  <si>
    <t>PCM-20251103-00000893</t>
  </si>
  <si>
    <t>Sceco cut of at area and team save Hub site USMD0698</t>
  </si>
  <si>
    <t>PCM-20251103-00001104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</si>
  <si>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</si>
  <si>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</si>
  <si>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</si>
  <si>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</si>
  <si>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</si>
  <si>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</si>
  <si>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PCM-20251103-00001043</t>
  </si>
  <si>
    <t>ETA 70 mins</t>
  </si>
  <si>
    <t>PCM-20251103-00001105</t>
  </si>
  <si>
    <t>ETA 100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</si>
</sst>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0" totalsRowShown="0" headerRowDxfId="174" dataDxfId="173" headerRowBorderDxfId="171" tableBorderDxfId="172" totalsRowBorderDxfId="170">
  <autoFilter ref="A1:L11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0" totalsRowShown="0" headerRowDxfId="157" dataDxfId="156" headerRowBorderDxfId="154" tableBorderDxfId="155" totalsRowBorderDxfId="153">
  <autoFilter ref="A1:CJ1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2" totalsRowShown="0" headerRowDxfId="64" dataDxfId="63" headerRowBorderDxfId="61" tableBorderDxfId="62">
  <autoFilter ref="A1:L10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4" totalsRowShown="0" headerRowDxfId="48" dataDxfId="47" headerRowBorderDxfId="45" tableBorderDxfId="46" totalsRowBorderDxfId="44">
  <autoFilter ref="A1:L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5" totalsRowShown="0" headerRowDxfId="31" dataDxfId="30" headerRowBorderDxfId="28" tableBorderDxfId="29">
  <autoFilter ref="A1:L3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0"/>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301.64030914352043</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14196</v>
      </c>
      <c r="E3" s="134" t="s">
        <v>39021</v>
      </c>
      <c r="F3" s="135">
        <v>45964.429965277777</v>
      </c>
      <c r="G3" s="136">
        <f ca="1">IFERROR(NOW()-F3,"")</f>
        <v>0.1587697916693287</v>
      </c>
      <c r="H3" s="135">
        <v>45964.425104166665</v>
      </c>
      <c r="I3" s="133" t="str">
        <f>IFERROR(VLOOKUP(D3,DB!A:F,6,0),"")</f>
        <v>SCECO</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45964.588735069447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45964.588735069447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45964.588735069447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45964.588735069447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45964.588735069447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45964.588735069447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45964.588735069447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45964.588735069447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45964.588735069447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45964.588735069447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45964.588735069447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45964.588735069447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45964.588735069447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45964.588735069447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45964.588735069447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45964.588735069447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45964.588735069447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45964.588735069447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45964.588735069447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45964.588735069447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45964.588735069447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45964.588735069447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45964.588735069447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45964.588735069447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45964.588735069447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45964.588735069447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45964.588735069447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45964.588735069447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45964.588735069447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45964.588735069447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45964.588735069447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45964.588735069447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45964.588735069447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45964.588735069447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45964.588735069447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45964.588735069447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45964.588735069447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45964.588735069447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45964.588735069447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45964.588735069447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45964.588735069447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45964.588735069447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45964.588735069447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45964.588735069447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45964.588735069447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45964.588735069447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45964.588735069447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45964.588735069447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45964.588735069447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45964.588735069447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45964.588735069447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45964.588735069447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45964.588735069447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45964.588735069447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45964.588735069447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45964.588735069447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45964.588735069447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45964.588735069447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45964.588735069447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45964.588735069447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45964.588735069447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45964.588735069447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45964.588735069447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45964.588735069447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45964.588735069447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45964.588735069447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45964.588735069447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45964.588735069447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45964.588735069447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45964.588735069447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45964.588735069447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45964.588735069447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45964.588735069447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45964.588735069447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45964.588735069447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45964.588735069447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45964.588735069447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45964.588735069447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45964.588735069447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45964.588735069447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45964.588735069447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45964.588735069447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45964.588735069447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45964.588735069447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45964.588735069447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45964.588735069447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45964.588735069447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45964.588735069447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45964.588735069447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45964.588735069447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45964.588735069447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45964.588735069447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45964.588735069447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45964.588735069447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45964.588735069447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45964.588735069447</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45964.588735069447</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45964.588735069447</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45964.588735069447</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45964.588735069447</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45964.588735069447</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45964.588735069447</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45964.588735069447</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45964.588735069447</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45964.588735069447</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45964.588735069447</v>
      </c>
      <c r="H109" s="135"/>
      <c r="I109" s="133" t="str">
        <f>IFERROR(VLOOKUP(D109,DB!A:F,6,0),"")</f>
        <v/>
      </c>
      <c r="J109" s="133" t="str">
        <f>IFERROR(VLOOKUP(D109,DB!A:G,7,0),"")</f>
        <v/>
      </c>
      <c r="K109" s="137"/>
      <c r="L109" s="138" t="str">
        <f>IFERROR(VLOOKUP(D109,DB!A:I,9,0),"")</f>
        <v/>
      </c>
    </row>
    <row r="110" spans="1:12" ht="15" customHeight="1">
      <c r="A110" s="144"/>
      <c r="B110" s="145" t="str">
        <f>IFERROR(VLOOKUP(D110,DB!A:K,11,0),"")</f>
        <v/>
      </c>
      <c r="C110" s="145"/>
      <c r="D110" s="145"/>
      <c r="E110" s="146"/>
      <c r="F110" s="147"/>
      <c r="G110" s="148">
        <f ca="1">IFERROR(NOW()-F110,"")</f>
        <v>45964.588735069447</v>
      </c>
      <c r="H110" s="147"/>
      <c r="I110" s="145" t="str">
        <f>IFERROR(VLOOKUP(D110,DB!A:F,6,0),"")</f>
        <v/>
      </c>
      <c r="J110" s="145" t="str">
        <f>IFERROR(VLOOKUP(D110,DB!A:G,7,0),"")</f>
        <v/>
      </c>
      <c r="K110" s="149"/>
      <c r="L110" s="150" t="str">
        <f>IFERROR(VLOOKUP(D110,DB!A:I,9,0),"")</f>
        <v/>
      </c>
    </row>
  </sheetData>
  <customSheetViews>
    <customSheetView guid="{F6042A99-DD27-4453-835D-0834D95730CC}" filter="1" showAutoFilter="1">
      <pageMargins left="0" right="0" top="0" bottom="0" header="0" footer="0"/>
      <autoFilter ref="B1:M1" xr:uid="{F3900A30-100F-4E06-BFE3-3A5F77A2C876}"/>
    </customSheetView>
  </customSheetViews>
  <dataValidations count="2">
    <dataValidation allowBlank="1" showInputMessage="1" showErrorMessage="1" sqref="E1" xr:uid="{5DBA255D-CDD9-49FB-AD3C-AF70AB4EE696}"/>
    <dataValidation type="list" allowBlank="1" showInputMessage="1" showErrorMessage="1" sqref="E2:E1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0"/>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139.58889710648509</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5.8466517361157457</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22676</v>
      </c>
      <c r="E5" s="113" t="s">
        <v>39021</v>
      </c>
      <c r="F5" s="114">
        <v>45964.371018518519</v>
      </c>
      <c r="G5" s="115">
        <f ca="1">IFERROR(NOW()-F5,"-")</f>
        <v>0.21771655092743458</v>
      </c>
      <c r="H5" s="114">
        <v>45964.365023148152</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39111</v>
      </c>
      <c r="B6" s="18" t="str">
        <f>IFERROR(VLOOKUP(D6,DB!A:K,11,0),"")</f>
        <v>R2</v>
      </c>
      <c r="C6" s="18">
        <v>2</v>
      </c>
      <c r="D6" s="18" t="s">
        <v>38840</v>
      </c>
      <c r="E6" s="113" t="s">
        <v>39021</v>
      </c>
      <c r="F6" s="114">
        <v>45964.475532407407</v>
      </c>
      <c r="G6" s="115">
        <f ca="1">IFERROR(NOW()-F6,"-")</f>
        <v>0.1132026620398392</v>
      </c>
      <c r="H6" s="114" t="s">
        <v>39112</v>
      </c>
      <c r="I6" s="18" t="str">
        <f>IFERROR(VLOOKUP(D6,DB!A:F,6,0),"")</f>
        <v>Power cube</v>
      </c>
      <c r="J6" s="18" t="str">
        <f>IFERROR(VLOOKUP(D6,DB!A:G,7,0),"")</f>
        <v>In progress+No BB Design</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45964.588735069447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45964.588735069447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45964.588735069447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45964.588735069447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45964.588735069447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45964.588735069447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45964.588735069447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45964.588735069447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45964.588735069447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45964.588735069447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45964.588735069447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45964.588735069447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45964.588735069447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45964.588735069447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45964.588735069447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45964.588735069447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45964.588735069447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45964.588735069447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45964.588735069447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45964.588735069447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45964.588735069447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45964.588735069447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45964.588735069447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45964.588735069447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45964.588735069447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45964.588735069447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45964.588735069447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45964.588735069447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45964.588735069447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45964.588735069447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45964.588735069447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45964.588735069447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45964.588735069447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45964.588735069447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45964.588735069447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45964.588735069447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45964.588735069447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45964.588735069447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45964.588735069447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45964.588735069447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45964.588735069447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45964.588735069447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45964.588735069447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45964.588735069447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45964.588735069447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45964.588735069447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45964.588735069447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45964.588735069447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45964.588735069447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45964.588735069447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45964.588735069447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45964.588735069447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45964.588735069447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45964.588735069447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45964.588735069447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45964.588735069447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45964.588735069447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45964.588735069447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45964.588735069447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45964.588735069447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45964.588735069447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45964.588735069447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45964.588735069447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45964.588735069447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45964.588735069447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45964.588735069447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45964.588735069447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45964.588735069447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45964.588735069447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45964.588735069447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45964.588735069447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45964.588735069447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45964.588735069447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45964.588735069447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45964.588735069447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45964.588735069447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45964.588735069447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45964.588735069447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45964.588735069447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45964.588735069447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45964.588735069447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45964.588735069447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45964.588735069447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45964.588735069447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45964.588735069447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45964.588735069447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45964.588735069447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45964.588735069447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45964.588735069447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45964.588735069447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45964.588735069447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45964.588735069447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45964.588735069447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45964.588735069447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45964.588735069447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45964.588735069447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45964.588735069447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45964.588735069447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45964.588735069447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45964.588735069447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45964.588735069447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45964.588735069447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45964.588735069447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45964.588735069447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45964.588735069447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45964.588735069447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45964.588735069447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45964.588735069447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45964.588735069447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45964.588735069447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45964.588735069447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45964.588735069447</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45964.588735069447</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45964.588735069447</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45964.588735069447</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45964.588735069447</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45964.588735069447</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45964.588735069447</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45964.588735069447</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45964.588735069447</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45964.588735069447</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45964.588735069447</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45964.588735069447</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60"/>
      <c r="B130" s="161" t="str">
        <f>IFERROR(VLOOKUP(D130,DB!A:K,11,0),"")</f>
        <v/>
      </c>
      <c r="C130" s="161"/>
      <c r="D130" s="161"/>
      <c r="E130" s="162"/>
      <c r="F130" s="163"/>
      <c r="G130" s="164">
        <f ca="1">IFERROR(NOW()-F130,"-")</f>
        <v>45964.588735069447</v>
      </c>
      <c r="H130" s="163"/>
      <c r="I130" s="161" t="str">
        <f>IFERROR(VLOOKUP(D130,DB!A:F,6,0),"")</f>
        <v/>
      </c>
      <c r="J130" s="161" t="str">
        <f>IFERROR(VLOOKUP(D130,DB!A:G,7,0),"")</f>
        <v/>
      </c>
      <c r="K130" s="165"/>
      <c r="L130" s="161" t="str">
        <f>IFERROR(VLOOKUP(D130,DB!A:I,9,0),"")</f>
        <v/>
      </c>
      <c r="M130" s="161"/>
      <c r="N130" s="161"/>
      <c r="O130" s="161"/>
      <c r="P130" s="161"/>
      <c r="Q130" s="161"/>
      <c r="R130" s="161"/>
      <c r="S130" s="161"/>
      <c r="T130" s="161"/>
      <c r="U130" s="161"/>
      <c r="V130" s="161"/>
      <c r="W130" s="161"/>
      <c r="X130" s="161"/>
      <c r="Y130" s="161"/>
      <c r="Z130" s="161"/>
      <c r="AA130" s="161"/>
      <c r="AB130" s="161"/>
      <c r="AC130" s="161"/>
      <c r="AD130" s="161"/>
      <c r="AE130" s="161"/>
      <c r="AF130" s="161"/>
      <c r="AG130" s="161"/>
      <c r="AH130" s="161"/>
      <c r="AI130" s="161"/>
      <c r="AJ130" s="161"/>
      <c r="AK130" s="161"/>
      <c r="AL130" s="161"/>
      <c r="AM130" s="161"/>
      <c r="AN130" s="161"/>
      <c r="AO130" s="161"/>
      <c r="AP130" s="161"/>
      <c r="AQ130" s="161"/>
      <c r="AR130" s="161"/>
      <c r="AS130" s="161"/>
      <c r="AT130" s="161"/>
      <c r="AU130" s="161"/>
      <c r="AV130" s="161"/>
      <c r="AW130" s="161"/>
      <c r="AX130" s="161"/>
      <c r="AY130" s="161"/>
      <c r="AZ130" s="161"/>
      <c r="BA130" s="161"/>
      <c r="BB130" s="161"/>
      <c r="BC130" s="161"/>
      <c r="BD130" s="161"/>
      <c r="BE130" s="161"/>
      <c r="BF130" s="161"/>
      <c r="BG130" s="161"/>
      <c r="BH130" s="161"/>
      <c r="BI130" s="161"/>
      <c r="BJ130" s="161"/>
      <c r="BK130" s="161"/>
      <c r="BL130" s="161"/>
      <c r="BM130" s="161"/>
      <c r="BN130" s="161"/>
      <c r="BO130" s="161"/>
      <c r="BP130" s="161"/>
      <c r="BQ130" s="161"/>
      <c r="BR130" s="161"/>
      <c r="BS130" s="161"/>
      <c r="BT130" s="161"/>
      <c r="BU130" s="161"/>
      <c r="BV130" s="161"/>
      <c r="BW130" s="161"/>
      <c r="BX130" s="161"/>
      <c r="BY130" s="161"/>
      <c r="BZ130" s="161"/>
      <c r="CA130" s="161"/>
      <c r="CB130" s="161"/>
      <c r="CC130" s="161"/>
      <c r="CD130" s="161"/>
      <c r="CE130" s="161"/>
      <c r="CF130" s="161"/>
      <c r="CG130" s="161"/>
      <c r="CH130" s="161"/>
      <c r="CI130" s="161"/>
      <c r="CJ130" s="166"/>
    </row>
  </sheetData>
  <dataValidations count="2">
    <dataValidation allowBlank="1" showInputMessage="1" showErrorMessage="1" sqref="E1" xr:uid="{4D935161-CDD3-4592-B877-3FB59C99E142}"/>
    <dataValidation type="list" allowBlank="1" showInputMessage="1" showErrorMessage="1" sqref="E3:E1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2"/>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39114</v>
      </c>
      <c r="B2" s="62" t="str">
        <f>IFERROR(VLOOKUP(D2,DB!A:K,11,0),"")</f>
        <v>R3</v>
      </c>
      <c r="C2" s="18">
        <v>1</v>
      </c>
      <c r="D2" s="18" t="s">
        <v>19361</v>
      </c>
      <c r="E2" s="18" t="s">
        <v>39021</v>
      </c>
      <c r="F2" s="22">
        <v>45964.567245370374</v>
      </c>
      <c r="G2" s="21">
        <f t="shared" ref="G2:G33" ca="1" si="0">IFERROR(NOW()-F2,"-")</f>
        <v>2.1489699072844815E-2</v>
      </c>
      <c r="H2" s="22">
        <v>45964.562164351853</v>
      </c>
      <c r="I2" s="19" t="str">
        <f>IFERROR(VLOOKUP(D2,DB!A:F,6,0),"")</f>
        <v>SCECO</v>
      </c>
      <c r="J2" s="18" t="str">
        <f>IFERROR(VLOOKUP(D2,DB!A:G,7,0),"")</f>
        <v>Dead</v>
      </c>
      <c r="K2" s="46" t="s">
        <v>39115</v>
      </c>
      <c r="L2" s="23" t="str">
        <f>IFERROR(VLOOKUP(D2,DB!A:I,9,0),"")</f>
        <v>Latis</v>
      </c>
    </row>
    <row r="3" spans="1:13" ht="15" customHeight="1">
      <c r="A3" s="19"/>
      <c r="B3" s="62" t="str">
        <f>IFERROR(VLOOKUP(D3,DB!A:K,11,0),"")</f>
        <v/>
      </c>
      <c r="C3" s="18"/>
      <c r="D3" s="18"/>
      <c r="E3" s="18"/>
      <c r="F3" s="20"/>
      <c r="G3" s="21">
        <f t="shared" ca="1" si="0"/>
        <v>45964.588735069447</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45964.588735069447</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45964.588735069447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45964.588735069447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45964.588735069447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45964.588735069447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45964.588735069447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45964.588735069447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45964.588735069447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45964.588735069447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45964.588735069447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45964.588735069447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45964.588735069447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45964.588735069447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45964.588735069447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45964.588735069447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45964.588735069447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45964.588735069447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45964.588735069447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45964.588735069447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45964.588735069447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45964.588735069447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45964.588735069447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45964.588735069447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45964.588735069447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45964.588735069447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45964.588735069447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45964.588735069447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45964.588735069447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45964.588735069447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45964.588735069447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ref="G34:G97" ca="1" si="1">IFERROR(NOW()-F34,"-")</f>
        <v>45964.588735069447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45964.588735069447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45964.588735069447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45964.588735069447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45964.588735069447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45964.588735069447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45964.588735069447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45964.588735069447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45964.588735069447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45964.588735069447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45964.588735069447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45964.588735069447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45964.588735069447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45964.588735069447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45964.588735069447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45964.588735069447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45964.588735069447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45964.588735069447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45964.588735069447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45964.588735069447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45964.588735069447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45964.588735069447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45964.588735069447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45964.588735069447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45964.588735069447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45964.588735069447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45964.588735069447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45964.588735069447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45964.588735069447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45964.588735069447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45964.588735069447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45964.588735069447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45964.588735069447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45964.588735069447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45964.588735069447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45964.588735069447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45964.588735069447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45964.588735069447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45964.588735069447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45964.588735069447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45964.588735069447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45964.588735069447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45964.588735069447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45964.588735069447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45964.588735069447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45964.588735069447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45964.588735069447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45964.588735069447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45964.588735069447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45964.588735069447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45964.588735069447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45964.588735069447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45964.588735069447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45964.588735069447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45964.588735069447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45964.588735069447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45964.588735069447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45964.588735069447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45964.588735069447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45964.588735069447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45964.588735069447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45964.588735069447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45964.588735069447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45964.588735069447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ref="G98:G161" ca="1" si="2">IFERROR(NOW()-F98,"-")</f>
        <v>45964.588735069447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45964.588735069447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45964.588735069447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45964.588735069447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45964.588735069447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45964.588735069447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45964.588735069447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45964.588735069447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45964.588735069447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45964.588735069447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45964.588735069447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45964.588735069447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45964.588735069447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45964.588735069447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45964.588735069447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45964.588735069447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45964.588735069447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45964.588735069447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45964.588735069447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45964.588735069447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45964.588735069447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45964.588735069447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45964.588735069447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45964.588735069447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45964.588735069447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45964.588735069447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45964.588735069447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45964.588735069447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45964.588735069447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45964.588735069447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45964.588735069447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45964.588735069447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45964.588735069447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45964.588735069447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45964.588735069447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45964.588735069447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45964.588735069447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45964.588735069447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45964.588735069447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45964.588735069447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45964.588735069447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45964.588735069447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45964.588735069447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45964.588735069447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45964.588735069447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45964.588735069447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45964.588735069447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45964.588735069447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45964.588735069447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45964.588735069447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45964.588735069447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45964.588735069447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45964.588735069447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45964.588735069447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45964.588735069447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45964.588735069447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45964.588735069447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45964.588735069447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45964.588735069447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45964.588735069447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45964.588735069447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45964.588735069447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45964.588735069447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45964.588735069447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ref="G162:G225" ca="1" si="3">IFERROR(NOW()-F162,"-")</f>
        <v>45964.588735069447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45964.588735069447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45964.588735069447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45964.588735069447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45964.588735069447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45964.588735069447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45964.588735069447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45964.588735069447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45964.588735069447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45964.588735069447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45964.588735069447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45964.588735069447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45964.588735069447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45964.588735069447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45964.588735069447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45964.588735069447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45964.588735069447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45964.588735069447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45964.588735069447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45964.588735069447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45964.588735069447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45964.588735069447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45964.588735069447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45964.588735069447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45964.588735069447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45964.588735069447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45964.588735069447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45964.588735069447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45964.588735069447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45964.588735069447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45964.588735069447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45964.588735069447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45964.588735069447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45964.588735069447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45964.588735069447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45964.588735069447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45964.588735069447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45964.588735069447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45964.588735069447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45964.588735069447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45964.588735069447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45964.588735069447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45964.588735069447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45964.588735069447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45964.588735069447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45964.588735069447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45964.588735069447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45964.588735069447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45964.588735069447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45964.588735069447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45964.588735069447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45964.588735069447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45964.588735069447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45964.588735069447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45964.588735069447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45964.588735069447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45964.588735069447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45964.588735069447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45964.588735069447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45964.588735069447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45964.588735069447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45964.588735069447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45964.588735069447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45964.588735069447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ref="G226:G289" ca="1" si="4">IFERROR(NOW()-F226,"-")</f>
        <v>45964.588735069447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45964.588735069447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45964.588735069447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45964.588735069447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45964.588735069447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45964.588735069447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45964.588735069447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45964.588735069447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45964.588735069447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45964.588735069447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45964.588735069447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45964.588735069447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45964.588735069447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45964.588735069447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45964.588735069447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45964.588735069447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45964.588735069447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45964.588735069447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45964.588735069447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45964.588735069447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45964.588735069447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45964.588735069447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45964.588735069447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45964.588735069447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45964.588735069447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45964.588735069447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45964.588735069447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45964.588735069447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45964.588735069447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45964.588735069447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45964.588735069447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45964.588735069447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45964.588735069447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45964.588735069447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45964.588735069447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45964.588735069447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45964.588735069447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45964.588735069447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45964.588735069447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45964.588735069447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45964.588735069447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45964.588735069447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45964.588735069447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45964.588735069447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45964.588735069447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45964.588735069447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45964.588735069447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45964.588735069447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45964.588735069447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45964.588735069447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45964.588735069447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45964.588735069447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45964.588735069447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45964.588735069447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45964.588735069447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45964.588735069447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45964.588735069447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45964.588735069447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45964.588735069447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45964.588735069447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45964.588735069447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45964.588735069447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45964.588735069447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45964.588735069447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ref="G290:G353" ca="1" si="5">IFERROR(NOW()-F290,"-")</f>
        <v>45964.588735069447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45964.588735069447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45964.588735069447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45964.588735069447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45964.588735069447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45964.588735069447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45964.588735069447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45964.588735069447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45964.588735069447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45964.588735069447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45964.588735069447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45964.588735069447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45964.588735069447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45964.588735069447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45964.588735069447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45964.588735069447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45964.588735069447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45964.588735069447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45964.588735069447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45964.588735069447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45964.588735069447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45964.588735069447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45964.588735069447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45964.588735069447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45964.588735069447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45964.588735069447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45964.588735069447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45964.588735069447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45964.588735069447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45964.588735069447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45964.588735069447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45964.588735069447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45964.588735069447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45964.588735069447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45964.588735069447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45964.588735069447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45964.588735069447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45964.588735069447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45964.588735069447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45964.588735069447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45964.588735069447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45964.588735069447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45964.588735069447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45964.588735069447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45964.588735069447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45964.588735069447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45964.588735069447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45964.588735069447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45964.588735069447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45964.588735069447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45964.588735069447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45964.588735069447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45964.588735069447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45964.588735069447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45964.588735069447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45964.588735069447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45964.588735069447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45964.588735069447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45964.588735069447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45964.588735069447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45964.588735069447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45964.588735069447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45964.588735069447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45964.588735069447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ref="G354:G417" ca="1" si="6">IFERROR(NOW()-F354,"-")</f>
        <v>45964.588735069447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45964.588735069447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45964.588735069447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45964.588735069447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45964.588735069447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45964.588735069447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45964.588735069447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45964.588735069447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45964.588735069447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45964.588735069447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45964.588735069447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45964.588735069447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45964.588735069447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45964.588735069447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45964.588735069447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45964.588735069447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45964.588735069447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45964.588735069447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45964.588735069447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45964.588735069447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45964.588735069447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45964.588735069447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45964.588735069447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45964.588735069447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45964.588735069447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45964.588735069447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45964.588735069447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45964.588735069447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45964.588735069447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45964.588735069447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45964.588735069447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45964.588735069447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45964.588735069447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45964.588735069447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45964.588735069447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45964.588735069447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45964.588735069447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45964.588735069447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45964.588735069447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45964.588735069447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45964.588735069447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45964.588735069447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45964.588735069447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45964.588735069447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45964.588735069447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45964.588735069447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45964.588735069447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45964.588735069447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45964.588735069447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45964.588735069447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45964.588735069447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45964.588735069447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45964.588735069447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45964.588735069447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45964.588735069447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45964.588735069447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45964.588735069447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45964.588735069447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45964.588735069447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45964.588735069447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45964.588735069447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45964.588735069447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45964.588735069447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45964.588735069447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ref="G418:G481" ca="1" si="7">IFERROR(NOW()-F418,"-")</f>
        <v>45964.588735069447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45964.588735069447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45964.588735069447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45964.588735069447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45964.588735069447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45964.588735069447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45964.588735069447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45964.588735069447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45964.588735069447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45964.588735069447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45964.588735069447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45964.588735069447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45964.588735069447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45964.588735069447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45964.588735069447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45964.588735069447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45964.588735069447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45964.588735069447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45964.588735069447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45964.588735069447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45964.588735069447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45964.588735069447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45964.588735069447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45964.588735069447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45964.588735069447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45964.588735069447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45964.588735069447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45964.588735069447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45964.588735069447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45964.588735069447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45964.588735069447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45964.588735069447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45964.588735069447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45964.588735069447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45964.588735069447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45964.588735069447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45964.588735069447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45964.588735069447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45964.588735069447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45964.588735069447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45964.588735069447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45964.588735069447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45964.588735069447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45964.588735069447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45964.588735069447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45964.588735069447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45964.588735069447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45964.588735069447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45964.588735069447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45964.588735069447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45964.588735069447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45964.588735069447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45964.588735069447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45964.588735069447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45964.588735069447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45964.588735069447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45964.588735069447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45964.588735069447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45964.588735069447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45964.588735069447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45964.588735069447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45964.588735069447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45964.588735069447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45964.588735069447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ref="G482:G545" ca="1" si="8">IFERROR(NOW()-F482,"-")</f>
        <v>45964.588735069447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45964.588735069447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45964.588735069447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45964.588735069447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45964.588735069447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45964.588735069447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45964.588735069447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45964.588735069447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45964.588735069447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45964.588735069447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45964.588735069447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45964.588735069447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45964.588735069447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45964.588735069447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45964.588735069447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45964.588735069447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45964.588735069447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45964.588735069447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45964.588735069447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45964.588735069447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45964.588735069447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45964.588735069447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45964.588735069447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45964.588735069447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45964.588735069447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45964.588735069447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45964.588735069447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45964.588735069447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45964.588735069447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45964.588735069447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45964.588735069447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45964.588735069447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45964.588735069447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45964.588735069447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45964.588735069447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45964.588735069447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45964.588735069447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45964.588735069447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45964.588735069447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45964.588735069447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45964.588735069447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45964.588735069447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45964.588735069447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45964.588735069447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45964.588735069447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45964.588735069447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45964.588735069447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45964.588735069447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45964.588735069447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45964.588735069447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45964.588735069447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45964.588735069447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45964.588735069447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45964.588735069447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45964.588735069447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45964.588735069447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45964.588735069447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45964.588735069447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45964.588735069447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45964.588735069447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45964.588735069447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45964.588735069447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45964.588735069447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45964.588735069447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ref="G546:G609" ca="1" si="9">IFERROR(NOW()-F546,"-")</f>
        <v>45964.588735069447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45964.588735069447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45964.588735069447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45964.588735069447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45964.588735069447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45964.588735069447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45964.588735069447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45964.588735069447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45964.588735069447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45964.588735069447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45964.588735069447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45964.588735069447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45964.588735069447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45964.588735069447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45964.588735069447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45964.588735069447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45964.588735069447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45964.588735069447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45964.588735069447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45964.588735069447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45964.588735069447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45964.588735069447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45964.588735069447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45964.588735069447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45964.588735069447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45964.588735069447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45964.588735069447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45964.588735069447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45964.588735069447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45964.588735069447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45964.588735069447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45964.588735069447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45964.588735069447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45964.588735069447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45964.588735069447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45964.588735069447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45964.588735069447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45964.588735069447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45964.588735069447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45964.588735069447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45964.588735069447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45964.588735069447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45964.588735069447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45964.588735069447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45964.588735069447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45964.588735069447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45964.588735069447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45964.588735069447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45964.588735069447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45964.588735069447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45964.588735069447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45964.588735069447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45964.588735069447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45964.588735069447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45964.588735069447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45964.588735069447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45964.588735069447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45964.588735069447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45964.588735069447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45964.588735069447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45964.588735069447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45964.588735069447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45964.588735069447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45964.588735069447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ref="G610:G673" ca="1" si="10">IFERROR(NOW()-F610,"-")</f>
        <v>45964.588735069447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45964.588735069447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45964.588735069447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45964.588735069447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45964.588735069447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45964.588735069447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45964.588735069447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45964.588735069447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45964.588735069447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45964.588735069447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45964.588735069447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45964.588735069447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45964.588735069447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45964.588735069447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45964.588735069447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45964.588735069447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45964.588735069447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45964.588735069447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45964.588735069447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45964.588735069447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45964.588735069447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45964.588735069447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45964.588735069447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45964.588735069447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45964.588735069447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45964.588735069447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45964.588735069447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45964.588735069447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45964.588735069447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45964.588735069447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45964.588735069447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45964.588735069447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45964.588735069447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45964.588735069447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45964.588735069447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45964.588735069447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45964.588735069447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45964.588735069447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45964.588735069447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45964.588735069447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45964.588735069447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45964.588735069447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45964.588735069447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45964.588735069447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45964.588735069447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45964.588735069447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45964.588735069447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45964.588735069447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45964.588735069447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45964.588735069447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45964.588735069447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45964.588735069447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45964.588735069447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45964.588735069447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45964.588735069447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45964.588735069447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45964.588735069447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45964.588735069447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45964.588735069447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45964.588735069447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45964.588735069447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45964.588735069447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45964.588735069447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45964.588735069447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ref="G674:G737" ca="1" si="11">IFERROR(NOW()-F674,"-")</f>
        <v>45964.588735069447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45964.588735069447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45964.588735069447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45964.588735069447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45964.588735069447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45964.588735069447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45964.588735069447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45964.588735069447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45964.588735069447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45964.588735069447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45964.588735069447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45964.588735069447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45964.588735069447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45964.588735069447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45964.588735069447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45964.588735069447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45964.588735069447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45964.588735069447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45964.588735069447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45964.588735069447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45964.588735069447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45964.588735069447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45964.588735069447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45964.588735069447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45964.588735069447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45964.588735069447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45964.588735069447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45964.588735069447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45964.588735069447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45964.588735069447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45964.588735069447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45964.588735069447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45964.588735069447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45964.588735069447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45964.588735069447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45964.588735069447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45964.588735069447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45964.588735069447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45964.588735069447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45964.588735069447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45964.588735069447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45964.588735069447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45964.588735069447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45964.588735069447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45964.588735069447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45964.588735069447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45964.588735069447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45964.588735069447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45964.588735069447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45964.588735069447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45964.588735069447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45964.588735069447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45964.588735069447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45964.588735069447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45964.588735069447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45964.588735069447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45964.588735069447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45964.588735069447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45964.588735069447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45964.588735069447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45964.588735069447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45964.588735069447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45964.588735069447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45964.588735069447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ref="G738:G801" ca="1" si="12">IFERROR(NOW()-F738,"-")</f>
        <v>45964.588735069447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45964.588735069447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45964.588735069447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45964.588735069447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45964.588735069447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45964.588735069447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45964.588735069447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45964.588735069447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45964.588735069447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45964.588735069447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45964.588735069447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45964.588735069447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45964.588735069447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45964.588735069447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45964.588735069447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45964.588735069447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45964.588735069447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45964.588735069447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45964.588735069447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45964.588735069447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45964.588735069447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45964.588735069447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45964.588735069447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45964.588735069447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45964.588735069447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45964.588735069447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45964.588735069447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45964.588735069447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45964.588735069447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45964.588735069447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45964.588735069447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45964.588735069447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45964.588735069447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45964.588735069447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45964.588735069447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45964.588735069447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45964.588735069447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45964.588735069447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45964.588735069447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45964.588735069447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45964.588735069447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45964.588735069447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45964.588735069447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45964.588735069447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45964.588735069447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45964.588735069447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45964.588735069447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45964.588735069447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45964.588735069447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45964.588735069447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45964.588735069447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45964.588735069447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45964.588735069447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45964.588735069447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45964.588735069447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45964.588735069447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45964.588735069447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45964.588735069447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45964.588735069447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45964.588735069447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45964.588735069447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45964.588735069447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45964.588735069447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45964.588735069447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ref="G802:G865" ca="1" si="13">IFERROR(NOW()-F802,"-")</f>
        <v>45964.588735069447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45964.588735069447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45964.588735069447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45964.588735069447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45964.588735069447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45964.588735069447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45964.588735069447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45964.588735069447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45964.588735069447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45964.588735069447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45964.588735069447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45964.588735069447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45964.588735069447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45964.588735069447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45964.588735069447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45964.588735069447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45964.588735069447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45964.588735069447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45964.588735069447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45964.588735069447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45964.588735069447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45964.588735069447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45964.588735069447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45964.588735069447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45964.588735069447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45964.588735069447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45964.588735069447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45964.588735069447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45964.588735069447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45964.588735069447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45964.588735069447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45964.588735069447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45964.588735069447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45964.588735069447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45964.588735069447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45964.588735069447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45964.588735069447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45964.588735069447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45964.588735069447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45964.588735069447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45964.588735069447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45964.588735069447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45964.588735069447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45964.588735069447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45964.588735069447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45964.588735069447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45964.588735069447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45964.588735069447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45964.588735069447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45964.588735069447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45964.588735069447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45964.588735069447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45964.588735069447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45964.588735069447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45964.588735069447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45964.588735069447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45964.588735069447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45964.588735069447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45964.588735069447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45964.588735069447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45964.588735069447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45964.588735069447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45964.588735069447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45964.588735069447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ref="G866:G929" ca="1" si="14">IFERROR(NOW()-F866,"-")</f>
        <v>45964.588735069447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45964.588735069447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45964.588735069447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45964.588735069447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45964.588735069447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45964.588735069447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45964.588735069447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45964.588735069447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45964.588735069447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45964.588735069447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45964.588735069447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45964.588735069447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45964.588735069447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45964.588735069447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45964.588735069447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45964.588735069447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45964.588735069447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45964.588735069447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45964.588735069447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45964.588735069447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45964.588735069447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45964.588735069447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45964.588735069447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45964.588735069447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45964.588735069447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45964.588735069447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45964.588735069447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45964.588735069447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45964.588735069447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45964.588735069447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45964.588735069447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45964.588735069447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45964.588735069447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45964.588735069447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45964.588735069447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45964.588735069447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45964.588735069447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45964.588735069447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45964.588735069447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45964.588735069447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45964.588735069447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45964.588735069447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45964.588735069447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45964.588735069447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45964.588735069447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45964.588735069447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45964.588735069447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45964.588735069447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45964.588735069447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45964.588735069447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45964.588735069447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45964.588735069447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45964.588735069447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45964.588735069447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45964.588735069447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45964.588735069447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45964.588735069447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45964.588735069447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45964.588735069447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45964.588735069447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45964.588735069447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45964.588735069447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45964.588735069447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45964.588735069447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ref="G930:G993" ca="1" si="15">IFERROR(NOW()-F930,"-")</f>
        <v>45964.588735069447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45964.588735069447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45964.588735069447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45964.588735069447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45964.588735069447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45964.588735069447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45964.588735069447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45964.588735069447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45964.588735069447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45964.588735069447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45964.588735069447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45964.588735069447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45964.588735069447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45964.588735069447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45964.588735069447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45964.588735069447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45964.588735069447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45964.588735069447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45964.588735069447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45964.588735069447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45964.588735069447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45964.588735069447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45964.588735069447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45964.588735069447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45964.588735069447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45964.588735069447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45964.588735069447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45964.588735069447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45964.588735069447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45964.588735069447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45964.588735069447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45964.588735069447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45964.588735069447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45964.588735069447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45964.588735069447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45964.588735069447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45964.588735069447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45964.588735069447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45964.588735069447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45964.588735069447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45964.588735069447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45964.588735069447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45964.588735069447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45964.588735069447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45964.588735069447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45964.588735069447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45964.588735069447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45964.588735069447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45964.588735069447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45964.588735069447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45964.588735069447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45964.588735069447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45964.588735069447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45964.588735069447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45964.588735069447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45964.588735069447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45964.588735069447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45964.588735069447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45964.588735069447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45964.588735069447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45964.588735069447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45964.588735069447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45964.588735069447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45964.588735069447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ref="G994:G1057" ca="1" si="16">IFERROR(NOW()-F994,"-")</f>
        <v>45964.588735069447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45964.588735069447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45964.588735069447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45964.588735069447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45964.588735069447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45964.588735069447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45964.588735069447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45964.588735069447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45964.588735069447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45964.588735069447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45964.588735069447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45964.588735069447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45964.588735069447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45964.588735069447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45964.588735069447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45964.588735069447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45964.588735069447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45964.588735069447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45964.588735069447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45964.588735069447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45964.588735069447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45964.588735069447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45964.588735069447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45964.588735069447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45964.588735069447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45964.588735069447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45964.588735069447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45964.588735069447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45964.588735069447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45964.588735069447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45964.588735069447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45964.588735069447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45964.588735069447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45964.588735069447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45964.588735069447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45964.588735069447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45964.588735069447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45964.588735069447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45964.588735069447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45964.588735069447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45964.588735069447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45964.588735069447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45964.588735069447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45964.588735069447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45964.588735069447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45964.588735069447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45964.588735069447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45964.588735069447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45964.588735069447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45964.588735069447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45964.588735069447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45964.588735069447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45964.588735069447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45964.588735069447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45964.588735069447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45964.588735069447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45964.588735069447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45964.588735069447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45964.588735069447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45964.588735069447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45964.588735069447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45964.588735069447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45964.588735069447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45964.588735069447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ref="G1058:G1072" ca="1" si="17">IFERROR(NOW()-F1058,"-")</f>
        <v>45964.588735069447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45964.588735069447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45964.588735069447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45964.588735069447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45964.588735069447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45964.588735069447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45964.588735069447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45964.588735069447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45964.588735069447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45964.588735069447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45964.588735069447</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45964.588735069447</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45964.588735069447</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45964.588735069447</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45964.588735069447</v>
      </c>
      <c r="H1072" s="22"/>
      <c r="I1072" s="19" t="str">
        <f>IFERROR(VLOOKUP(D1072,DB!A:F,6,0),"")</f>
        <v/>
      </c>
      <c r="J1072" s="18" t="str">
        <f>IFERROR(VLOOKUP(D1072,DB!A:G,7,0),"")</f>
        <v/>
      </c>
      <c r="K1072" s="46"/>
      <c r="L1072" s="23" t="str">
        <f>IFERROR(VLOOKUP(D1072,DB!A:I,9,0),"")</f>
        <v/>
      </c>
    </row>
  </sheetData>
  <dataValidations count="2">
    <dataValidation allowBlank="1" showInputMessage="1" showErrorMessage="1" sqref="E1" xr:uid="{5914219A-CB83-432D-936A-CC0CB6F3982A}"/>
    <dataValidation type="list" allowBlank="1" showInputMessage="1" showErrorMessage="1" sqref="E2:E10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39116</v>
      </c>
      <c r="B2" s="93" t="str">
        <f>IFERROR(VLOOKUP(D2,DB!A:K,11,0),"")</f>
        <v>R4</v>
      </c>
      <c r="C2" s="96">
        <v>1</v>
      </c>
      <c r="D2" s="93" t="s">
        <v>35092</v>
      </c>
      <c r="E2" s="97" t="s">
        <v>39021</v>
      </c>
      <c r="F2" s="98">
        <v>45703.480717592596</v>
      </c>
      <c r="G2" s="99">
        <f ca="1">IFERROR(NOW()-F2,"")</f>
        <v>261.10801747685036</v>
      </c>
      <c r="H2" s="98">
        <v>45703.474768518521</v>
      </c>
      <c r="I2" s="98" t="str">
        <f>IFERROR(VLOOKUP(D2,DB!A:F,6,0),"")</f>
        <v>SCECO</v>
      </c>
      <c r="J2" s="98" t="str">
        <f>IFERROR(VLOOKUP(D2,DB!A:G,7,0),"")</f>
        <v>Dead</v>
      </c>
      <c r="K2" s="100" t="s">
        <v>39117</v>
      </c>
      <c r="L2" s="93" t="str">
        <f>IFERROR(VLOOKUP(D2,DB!A:I,9,0),"")</f>
        <v>Latis</v>
      </c>
    </row>
    <row r="3" spans="1:16" ht="15" customHeight="1">
      <c r="A3" s="118" t="s">
        <v>39118</v>
      </c>
      <c r="B3" s="118" t="str">
        <f>IFERROR(VLOOKUP(D3,DB!A:K,11,0),"")</f>
        <v>R4</v>
      </c>
      <c r="C3" s="119">
        <v>1</v>
      </c>
      <c r="D3" s="120" t="s">
        <v>34987</v>
      </c>
      <c r="E3" s="97" t="s">
        <v>39021</v>
      </c>
      <c r="F3" s="122">
        <v>45964.501388888886</v>
      </c>
      <c r="G3" s="123">
        <f ca="1">IFERROR(NOW()-F3,"")</f>
        <v>8.7346180560416542E-2</v>
      </c>
      <c r="H3" s="122">
        <v>45964.485972222225</v>
      </c>
      <c r="I3" s="118" t="str">
        <f>IFERROR(VLOOKUP(D3,DB!A:F,6,0),"")</f>
        <v>SCECO</v>
      </c>
      <c r="J3" s="118" t="str">
        <f>IFERROR(VLOOKUP(D3,DB!A:G,7,0),"")</f>
        <v>Vandalized</v>
      </c>
      <c r="K3" s="124" t="s">
        <v>39119</v>
      </c>
      <c r="L3" s="120" t="str">
        <f>IFERROR(VLOOKUP(D3,DB!A:I,9,0),"")</f>
        <v>Latis</v>
      </c>
    </row>
    <row r="4" spans="1:16" ht="15" customHeight="1">
      <c r="A4" s="118" t="s">
        <v>39120</v>
      </c>
      <c r="B4" s="118" t="str">
        <f>IFERROR(VLOOKUP(D4,DB!A:K,11,0),"")</f>
        <v>R4</v>
      </c>
      <c r="C4" s="119">
        <v>4</v>
      </c>
      <c r="D4" s="120" t="s">
        <v>35038</v>
      </c>
      <c r="E4" s="97" t="s">
        <v>39021</v>
      </c>
      <c r="F4" s="122">
        <v>45964.580601851849</v>
      </c>
      <c r="G4" s="123">
        <f ca="1">IFERROR(NOW()-F4,"")</f>
        <v>8.1332175977877341E-3</v>
      </c>
      <c r="H4" s="122">
        <v>45964.562199074076</v>
      </c>
      <c r="I4" s="118" t="str">
        <f>IFERROR(VLOOKUP(D4,DB!A:F,6,0),"")</f>
        <v>SCECO</v>
      </c>
      <c r="J4" s="118" t="str">
        <f>IFERROR(VLOOKUP(D4,DB!A:G,7,0),"")</f>
        <v>Vandalized</v>
      </c>
      <c r="K4" s="124" t="s">
        <v>39119</v>
      </c>
      <c r="L4" s="120" t="str">
        <f>IFERROR(VLOOKUP(D4,DB!A:I,9,0),"")</f>
        <v>Latis</v>
      </c>
    </row>
    <row r="5" spans="1:16" ht="15" customHeight="1">
      <c r="A5" s="118"/>
      <c r="B5" s="118" t="str">
        <f>IFERROR(VLOOKUP(D5,DB!A:K,11,0),"")</f>
        <v/>
      </c>
      <c r="C5" s="119"/>
      <c r="D5" s="120"/>
      <c r="E5" s="97"/>
      <c r="F5" s="122"/>
      <c r="G5" s="123">
        <f ca="1">IFERROR(NOW()-F5,"")</f>
        <v>45964.588735069447</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45964.588735069447</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45964.588735069447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45964.588735069447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45964.588735069447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45964.588735069447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45964.588735069447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45964.588735069447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45964.588735069447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45964.588735069447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45964.588735069447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45964.588735069447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121"/>
      <c r="F17" s="122"/>
      <c r="G17" s="123">
        <f ca="1">IFERROR(NOW()-F17,"")</f>
        <v>45964.588735069447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121"/>
      <c r="F18" s="122"/>
      <c r="G18" s="123">
        <f ca="1">IFERROR(NOW()-F18,"")</f>
        <v>45964.588735069447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45964.588735069447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45964.588735069447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45964.588735069447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45964.588735069447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45964.588735069447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45964.588735069447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45964.588735069447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45964.588735069447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45964.588735069447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45964.588735069447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45964.588735069447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45964.588735069447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45964.588735069447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45964.588735069447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45964.588735069447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45964.588735069447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45964.588735069447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45964.588735069447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45964.588735069447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45964.588735069447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45964.588735069447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45964.588735069447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45964.588735069447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45964.588735069447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45964.588735069447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45964.588735069447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45964.588735069447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45964.588735069447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45964.588735069447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45964.588735069447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45964.588735069447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45964.588735069447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45964.588735069447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45964.588735069447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45964.588735069447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45964.588735069447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45964.588735069447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45964.588735069447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45964.588735069447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45964.588735069447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45964.588735069447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45964.588735069447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45964.588735069447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45964.588735069447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45964.588735069447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45964.588735069447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45964.588735069447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45964.588735069447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45964.588735069447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45964.588735069447</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45964.588735069447</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45964.588735069447</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45964.588735069447</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45964.588735069447</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45964.588735069447</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45964.588735069447</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45964.588735069447</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45964.588735069447</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45964.588735069447</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45964.588735069447</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45964.588735069447</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45964.588735069447</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45964.588735069447</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45964.588735069447</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45964.588735069447</v>
      </c>
      <c r="H83" s="122"/>
      <c r="I83" s="118" t="str">
        <f>IFERROR(VLOOKUP(D83,DB!A:F,6,0),"")</f>
        <v/>
      </c>
      <c r="J83" s="118" t="str">
        <f>IFERROR(VLOOKUP(D83,DB!A:G,7,0),"")</f>
        <v/>
      </c>
      <c r="K83" s="124"/>
      <c r="L83" s="120" t="str">
        <f>IFERROR(VLOOKUP(D83,DB!A:I,9,0),"")</f>
        <v/>
      </c>
    </row>
    <row r="84" spans="1:12" ht="15" customHeight="1">
      <c r="A84" s="125"/>
      <c r="B84" s="125" t="str">
        <f>IFERROR(VLOOKUP(D84,DB!A:K,11,0),"")</f>
        <v/>
      </c>
      <c r="C84" s="126"/>
      <c r="D84" s="127"/>
      <c r="E84" s="128"/>
      <c r="F84" s="129"/>
      <c r="G84" s="130">
        <f ca="1">IFERROR(NOW()-F84,"")</f>
        <v>45964.588735069447</v>
      </c>
      <c r="H84" s="129"/>
      <c r="I84" s="125" t="str">
        <f>IFERROR(VLOOKUP(D84,DB!A:F,6,0),"")</f>
        <v/>
      </c>
      <c r="J84" s="125" t="str">
        <f>IFERROR(VLOOKUP(D84,DB!A:G,7,0),"")</f>
        <v/>
      </c>
      <c r="K84" s="131"/>
      <c r="L84" s="127" t="str">
        <f>IFERROR(VLOOKUP(D84,DB!A:I,9,0),"")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8"/>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39121</v>
      </c>
      <c r="B2" s="37" t="str">
        <f>IFERROR(VLOOKUP(D2,DB!A:K,11,0),"")</f>
        <v>R5</v>
      </c>
      <c r="C2" s="37">
        <v>3</v>
      </c>
      <c r="D2" s="117" t="s">
        <v>36011</v>
      </c>
      <c r="E2" s="37" t="s">
        <v>39021</v>
      </c>
      <c r="F2" s="38">
        <v>45891.832060185188</v>
      </c>
      <c r="G2" s="143">
        <f ca="1">IFERROR(NOW()-F2,"")</f>
        <v>72.756674884258246</v>
      </c>
      <c r="H2" s="38">
        <v>45891.790393518517</v>
      </c>
      <c r="I2" s="37" t="str">
        <f>IFERROR(VLOOKUP(D2,DB!A:F,6,0),"")</f>
        <v>Generator-SG</v>
      </c>
      <c r="J2" s="37" t="str">
        <f>IFERROR(VLOOKUP(D2,DB!A:G,7,0),"")</f>
        <v>Vandalized</v>
      </c>
      <c r="K2" s="37" t="s">
        <v>39122</v>
      </c>
      <c r="L2" s="37" t="str">
        <f>IFERROR(VLOOKUP(D2,DB!A:I,9,0),"")</f>
        <v>Latis</v>
      </c>
      <c r="M2" s="116"/>
    </row>
    <row r="3" spans="1:13" ht="30.75">
      <c r="A3" s="37" t="s">
        <v>39123</v>
      </c>
      <c r="B3" s="37" t="str">
        <f>IFERROR(VLOOKUP(D3,DB!A:K,11,0),"")</f>
        <v>R5</v>
      </c>
      <c r="C3" s="37">
        <v>1</v>
      </c>
      <c r="D3" s="37" t="s">
        <v>33268</v>
      </c>
      <c r="E3" s="37" t="s">
        <v>39102</v>
      </c>
      <c r="F3" s="38">
        <v>45926.188877314817</v>
      </c>
      <c r="G3" s="143">
        <f t="shared" ref="G3" ca="1" si="0">IFERROR(NOW()-F3,"")</f>
        <v>38.39985775462992</v>
      </c>
      <c r="H3" s="38">
        <v>45926.158159722225</v>
      </c>
      <c r="I3" s="37" t="str">
        <f>IFERROR(VLOOKUP(D3,DB!A:F,6,0),"")</f>
        <v>SCECO</v>
      </c>
      <c r="J3" s="37" t="str">
        <f>IFERROR(VLOOKUP(D3,DB!A:G,7,0),"")</f>
        <v>Good</v>
      </c>
      <c r="K3" s="37" t="s">
        <v>39124</v>
      </c>
      <c r="L3" s="37" t="str">
        <f>IFERROR(VLOOKUP(D3,DB!A:I,9,0),"")</f>
        <v>Latis</v>
      </c>
      <c r="M3" s="116"/>
    </row>
    <row r="4" spans="1:13" ht="48" customHeight="1">
      <c r="A4" s="151" t="s">
        <v>39125</v>
      </c>
      <c r="B4" s="151" t="str">
        <f>IFERROR(VLOOKUP(D4,DB!A:K,11,0),"")</f>
        <v>R5</v>
      </c>
      <c r="C4" s="151">
        <v>1</v>
      </c>
      <c r="D4" s="151" t="s">
        <v>34758</v>
      </c>
      <c r="E4" s="151" t="s">
        <v>39102</v>
      </c>
      <c r="F4" s="152">
        <v>45948.661111111112</v>
      </c>
      <c r="G4" s="153">
        <f ca="1">IFERROR(NOW()-F4,"")</f>
        <v>15.927623958334152</v>
      </c>
      <c r="H4" s="152">
        <v>45948.661111111112</v>
      </c>
      <c r="I4" s="151" t="str">
        <f>IFERROR(VLOOKUP(D4,DB!A:F,6,0),"")</f>
        <v>SCECO</v>
      </c>
      <c r="J4" s="151" t="str">
        <f>IFERROR(VLOOKUP(D4,DB!A:G,7,0),"")</f>
        <v>Dead</v>
      </c>
      <c r="K4" s="151" t="s">
        <v>39126</v>
      </c>
      <c r="L4" s="151" t="str">
        <f>IFERROR(VLOOKUP(D4,DB!A:I,9,0),"")</f>
        <v>Latis</v>
      </c>
    </row>
    <row r="5" spans="1:13" ht="15">
      <c r="A5" s="151"/>
      <c r="B5" s="151" t="str">
        <f>IFERROR(VLOOKUP(D5,DB!A:K,11,0),"")</f>
        <v/>
      </c>
      <c r="C5" s="151"/>
      <c r="D5" s="151"/>
      <c r="E5" s="151"/>
      <c r="F5" s="152"/>
      <c r="G5" s="153">
        <f ca="1">IFERROR(NOW()-F5,"")</f>
        <v>45964.588735069447</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45964.588735069447</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45964.588735069447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45964.588735069447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45964.588735069447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45964.588735069447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45964.588735069447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45964.588735069447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45964.588735069447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45964.588735069447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45964.588735069447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45964.588735069447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45964.588735069447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45964.588735069447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45964.588735069447</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45964.588735069447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45964.588735069447</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45964.588735069447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45964.588735069447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45964.588735069447</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45964.588735069447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45964.588735069447</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45964.588735069447</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45964.588735069447</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45964.588735069447</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45964.588735069447</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45964.588735069447</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45964.588735069447</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45964.588735069447</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45964.588735069447</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45964.588735069447</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45964.588735069447</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45964.588735069447</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45964.588735069447</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45964.588735069447</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45964.588735069447</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45964.588735069447</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45964.588735069447</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45964.588735069447</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45964.588735069447</v>
      </c>
      <c r="H44" s="152"/>
      <c r="I44" s="151" t="str">
        <f>IFERROR(VLOOKUP(D44,DB!A:F,6,0),"")</f>
        <v/>
      </c>
      <c r="J44" s="151" t="str">
        <f>IFERROR(VLOOKUP(D44,DB!A:G,7,0),"")</f>
        <v/>
      </c>
      <c r="K44" s="151"/>
      <c r="L44" s="151" t="str">
        <f>IFERROR(VLOOKUP(D44,DB!A:I,9,0),"")</f>
        <v/>
      </c>
    </row>
    <row r="45" spans="1:12" ht="15">
      <c r="A45" s="157"/>
      <c r="B45" s="157" t="str">
        <f>IFERROR(VLOOKUP(D45,DB!A:K,11,0),"")</f>
        <v/>
      </c>
      <c r="C45" s="157"/>
      <c r="D45" s="157"/>
      <c r="E45" s="157"/>
      <c r="F45" s="158"/>
      <c r="G45" s="159">
        <f ca="1">IFERROR(NOW()-F45,"")</f>
        <v>45964.588735069447</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45964.588735069447</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45964.588735069447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45964.588735069447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45964.588735069447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45964.588735069447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45964.588735069447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45964.588735069447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45964.588735069447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45964.588735069447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45964.588735069447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45964.588735069447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45964.588735069447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45964.588735069447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45964.588735069447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45964.588735069447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45964.588735069447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45964.588735069447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45964.588735069447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45964.588735069447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45964.588735069447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45964.588735069447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45964.588735069447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45964.588735069447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45964.588735069447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45964.588735069447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45964.588735069447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45964.588735069447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45964.588735069447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45964.588735069447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45964.588735069447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45964.588735069447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45964.588735069447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45964.588735069447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45964.588735069447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45964.588735069447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45964.588735069447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45964.588735069447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45964.588735069447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45964.588735069447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45964.588735069447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45964.588735069447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45964.588735069447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45964.588735069447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45964.588735069447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45964.588735069447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45964.588735069447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45964.588735069447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45964.588735069447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45964.588735069447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45964.588735069447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45964.588735069447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45964.588735069447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45964.588735069447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45964.588735069447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45964.588735069447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45964.588735069447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45964.588735069447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45964.588735069447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45964.588735069447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45964.588735069447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45964.588735069447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45964.588735069447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45964.588735069447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45964.588735069447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45964.588735069447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45964.588735069447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45964.588735069447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45964.588735069447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45964.588735069447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45964.588735069447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45964.588735069447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45964.588735069447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45964.588735069447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45964.588735069447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45964.588735069447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45964.588735069447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45964.588735069447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45964.588735069447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45964.588735069447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45964.588735069447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45964.588735069447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45964.588735069447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45964.588735069447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45964.588735069447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45964.588735069447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45964.588735069447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45964.588735069447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45964.588735069447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45964.588735069447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45964.588735069447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45964.588735069447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45964.588735069447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45964.588735069447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45964.588735069447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45964.588735069447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45964.588735069447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45964.588735069447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45964.588735069447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45964.588735069447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45964.588735069447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45964.588735069447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45964.588735069447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45964.588735069447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45964.588735069447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45964.588735069447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45964.588735069447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45964.588735069447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45964.588735069447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45964.588735069447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45964.588735069447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45964.588735069447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45964.588735069447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45964.588735069447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45964.588735069447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45964.588735069447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45964.588735069447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45964.588735069447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45964.588735069447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45964.588735069447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45964.588735069447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45964.588735069447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45964.588735069447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45964.588735069447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45964.588735069447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45964.588735069447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45964.588735069447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45964.588735069447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45964.588735069447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45964.588735069447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45964.588735069447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45964.588735069447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45964.588735069447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45964.588735069447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45964.588735069447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45964.588735069447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45964.588735069447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45964.588735069447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45964.588735069447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45964.588735069447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45964.588735069447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45964.588735069447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45964.588735069447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45964.588735069447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45964.588735069447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45964.588735069447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45964.588735069447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45964.588735069447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45964.588735069447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45964.588735069447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45964.588735069447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45964.588735069447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45964.588735069447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45964.588735069447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45964.588735069447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45964.588735069447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45964.588735069447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45964.588735069447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45964.588735069447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45964.588735069447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45964.588735069447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45964.588735069447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45964.588735069447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45964.588735069447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45964.588735069447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45964.588735069447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45964.588735069447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45964.588735069447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45964.588735069447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45964.588735069447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45964.588735069447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45964.588735069447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45964.588735069447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45964.588735069447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45964.588735069447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45964.588735069447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45964.588735069447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45964.588735069447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45964.588735069447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45964.588735069447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45964.588735069447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45964.588735069447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45964.588735069447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45964.588735069447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45964.588735069447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45964.588735069447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45964.588735069447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45964.588735069447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45964.588735069447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45964.588735069447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45964.588735069447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45964.588735069447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45964.588735069447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45964.588735069447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45964.588735069447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45964.588735069447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45964.588735069447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45964.588735069447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45964.588735069447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45964.588735069447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45964.588735069447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45964.588735069447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45964.588735069447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45964.588735069447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45964.588735069447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45964.588735069447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45964.588735069447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45964.588735069447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45964.588735069447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45964.588735069447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45964.588735069447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45964.588735069447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45964.588735069447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45964.588735069447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45964.588735069447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45964.588735069447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45964.588735069447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45964.588735069447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45964.588735069447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45964.588735069447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45964.588735069447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45964.588735069447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45964.588735069447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45964.588735069447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45964.588735069447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45964.588735069447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45964.588735069447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45964.588735069447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45964.588735069447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45964.588735069447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45964.588735069447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45964.588735069447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45964.588735069447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45964.588735069447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45964.588735069447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45964.588735069447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45964.588735069447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45964.588735069447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45964.588735069447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45964.588735069447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45964.588735069447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45964.588735069447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45964.588735069447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45964.588735069447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45964.588735069447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45964.588735069447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45964.588735069447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45964.588735069447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45964.588735069447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45964.588735069447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45964.588735069447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45964.588735069447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45964.588735069447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45964.588735069447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45964.588735069447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45964.588735069447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45964.588735069447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45964.588735069447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45964.588735069447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45964.588735069447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45964.588735069447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45964.588735069447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45964.588735069447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45964.588735069447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45964.588735069447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45964.588735069447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45964.588735069447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45964.588735069447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45964.588735069447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45964.588735069447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45964.588735069447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45964.588735069447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45964.588735069447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45964.588735069447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45964.588735069447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45964.588735069447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45964.588735069447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45964.588735069447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45964.588735069447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45964.588735069447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45964.588735069447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45964.588735069447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45964.588735069447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45964.588735069447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45964.588735069447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45964.588735069447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45964.588735069447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45964.588735069447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45964.588735069447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45964.588735069447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45964.588735069447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45964.588735069447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45964.588735069447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45964.588735069447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45964.588735069447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45964.588735069447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45964.588735069447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45964.588735069447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45964.588735069447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45964.588735069447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45964.588735069447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45964.588735069447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45964.588735069447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45964.588735069447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45964.588735069447</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45964.588735069447</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45964.588735069447</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45964.588735069447</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45964.588735069447</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45964.588735069447</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45964.588735069447</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45964.588735069447</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45964.588735069447</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45964.588735069447</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45964.588735069447</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45964.588735069447</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45964.588735069447</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45964.588735069447</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45964.588735069447</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45964.588735069447</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45964.588735069447</v>
      </c>
      <c r="H365" s="158"/>
      <c r="I365" s="157" t="str">
        <f>IFERROR(VLOOKUP(D365,DB!A:F,6,0),"")</f>
        <v/>
      </c>
      <c r="J365" s="157" t="str">
        <f>IFERROR(VLOOKUP(D365,DB!A:G,7,0),"")</f>
        <v/>
      </c>
      <c r="K365" s="157"/>
      <c r="L365" s="157" t="str">
        <f>IFERROR(VLOOKUP(D365,DB!A:I,9,0),"")</f>
        <v/>
      </c>
    </row>
    <row r="366" spans="1:12" ht="15"/>
    <row r="367" spans="1:12" ht="15"/>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5" ht="15"/>
    <row r="476" ht="15"/>
    <row r="478" ht="15"/>
    <row r="479" ht="15"/>
    <row r="480" ht="15"/>
    <row r="481" ht="15"/>
    <row r="483" ht="15"/>
    <row r="484" ht="15"/>
    <row r="491" ht="15"/>
    <row r="492" ht="15"/>
    <row r="493" ht="15"/>
    <row r="494" ht="15"/>
    <row r="495" ht="15"/>
    <row r="496" ht="15"/>
    <row r="499" ht="15"/>
    <row r="500" ht="15"/>
    <row r="501" ht="15"/>
    <row r="502" ht="15"/>
    <row r="503" ht="15"/>
    <row r="504" ht="15"/>
    <row r="505" ht="15"/>
    <row r="506" ht="15"/>
    <row r="507" ht="15"/>
    <row r="508" ht="15"/>
    <row r="509" ht="15"/>
    <row r="510"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6" ht="15"/>
    <row r="567" ht="15"/>
    <row r="604" ht="15"/>
    <row r="605" ht="15"/>
    <row r="606" ht="15"/>
    <row r="607" ht="15"/>
    <row r="608" ht="15"/>
    <row r="609" ht="15"/>
    <row r="610" ht="15"/>
    <row r="611" ht="15"/>
    <row r="612" ht="15"/>
    <row r="613"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4" ht="15"/>
    <row r="695" ht="15"/>
    <row r="696"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2" ht="15"/>
    <row r="733" ht="15"/>
    <row r="903" ht="15"/>
    <row r="904" ht="15"/>
    <row r="905" ht="15"/>
    <row r="906" ht="15"/>
    <row r="907" ht="15"/>
    <row r="908" ht="15"/>
    <row r="914" ht="15"/>
    <row r="915" ht="15"/>
    <row r="916" ht="15"/>
    <row r="917" ht="15"/>
    <row r="918" ht="15"/>
    <row r="919" ht="15"/>
    <row r="920"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1" ht="15"/>
    <row r="972" ht="15"/>
    <row r="978" ht="15"/>
    <row r="979" ht="15"/>
    <row r="981" ht="15"/>
    <row r="982" ht="15"/>
    <row r="983" ht="15"/>
    <row r="984" ht="15"/>
    <row r="985" ht="15"/>
    <row r="986" ht="15"/>
    <row r="987" ht="15"/>
    <row r="989" ht="15"/>
    <row r="990" ht="15"/>
    <row r="991"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60" ht="15"/>
    <row r="1061" ht="15"/>
    <row r="1062" ht="15"/>
    <row r="1063" ht="15"/>
    <row r="1064" ht="15"/>
    <row r="1065" ht="15"/>
    <row r="1066" ht="15"/>
    <row r="1067" ht="15"/>
    <row r="1068" ht="15"/>
    <row r="1069" ht="15"/>
    <row r="1070" ht="15"/>
    <row r="1071" ht="15"/>
    <row r="1072" ht="15"/>
    <row r="1073" ht="15"/>
    <row r="1075" ht="15"/>
    <row r="1076" ht="15"/>
    <row r="1077" ht="15"/>
    <row r="1078" ht="15"/>
    <row r="1079" ht="15"/>
    <row r="1080" ht="15"/>
    <row r="1081" ht="15"/>
    <row r="1082" ht="15"/>
    <row r="1083" ht="15"/>
    <row r="1084" ht="15"/>
    <row r="1085" ht="15"/>
    <row r="1086" ht="15"/>
    <row r="1089" ht="15"/>
    <row r="1090" ht="15"/>
    <row r="1091" ht="15"/>
    <row r="1092" ht="15"/>
    <row r="1093" ht="15"/>
    <row r="1094" ht="15"/>
    <row r="1095" ht="15"/>
    <row r="1097" ht="15"/>
    <row r="1098" ht="15"/>
    <row r="1099" ht="15"/>
    <row r="1100" ht="15"/>
    <row r="1101" ht="15"/>
    <row r="1102" ht="15"/>
    <row r="1103" ht="15"/>
    <row r="1104" ht="15"/>
    <row r="1105" ht="15"/>
    <row r="1106" ht="15"/>
    <row r="1107" ht="15"/>
    <row r="1109" ht="15"/>
    <row r="1110" ht="15"/>
    <row r="1111" ht="15"/>
    <row r="1112" ht="15"/>
    <row r="1113" ht="15"/>
    <row r="1114" ht="15"/>
    <row r="1115" ht="15"/>
    <row r="1116" ht="15"/>
    <row r="1117" ht="15"/>
    <row r="1118" ht="15"/>
    <row r="1126" ht="15"/>
    <row r="1127" ht="15"/>
    <row r="1130" ht="15"/>
    <row r="1131" ht="15"/>
    <row r="1132" ht="15"/>
    <row r="1133" ht="15"/>
    <row r="1134" ht="15"/>
    <row r="1135" ht="15"/>
    <row r="1136" ht="15"/>
    <row r="1137" ht="15"/>
    <row r="1140" ht="15"/>
    <row r="1141" ht="15"/>
    <row r="1142" ht="15"/>
    <row r="1143" ht="15"/>
    <row r="1144" ht="15"/>
    <row r="1145" ht="15"/>
    <row r="1146" ht="15"/>
    <row r="1147" ht="15"/>
    <row r="1148" ht="15"/>
    <row r="1149" ht="15"/>
    <row r="1150" ht="15"/>
    <row r="1151" ht="15"/>
    <row r="1153" ht="15"/>
    <row r="1154" ht="15"/>
    <row r="1155" ht="15"/>
    <row r="1158" ht="15"/>
    <row r="1160" ht="15"/>
    <row r="1162" ht="15"/>
    <row r="1165" ht="15"/>
    <row r="1166" ht="15"/>
    <row r="1167" ht="15"/>
    <row r="1169" ht="15"/>
    <row r="1171" ht="15"/>
    <row r="1172" ht="15"/>
    <row r="1173" ht="15"/>
    <row r="1174" ht="15"/>
    <row r="1175" ht="15"/>
    <row r="1177" ht="15"/>
    <row r="1178" ht="15"/>
    <row r="1179" ht="15"/>
    <row r="1180" ht="15"/>
    <row r="1182" ht="15"/>
    <row r="1184" ht="15"/>
    <row r="1185" ht="15"/>
    <row r="1187" ht="15"/>
    <row r="1188" ht="15"/>
    <row r="1189" ht="15"/>
    <row r="1190" ht="15"/>
    <row r="1192" ht="15"/>
    <row r="1194" ht="15"/>
    <row r="1195" ht="15"/>
    <row r="1196" ht="15"/>
    <row r="1197" ht="15"/>
    <row r="1199" ht="15"/>
    <row r="1200" ht="15"/>
    <row r="1201" ht="15"/>
    <row r="1202" ht="15"/>
    <row r="1203" ht="15"/>
    <row r="1204" ht="15"/>
    <row r="1205" ht="15"/>
    <row r="1208" ht="15"/>
    <row r="1210" ht="15"/>
    <row r="1211" ht="15"/>
    <row r="1212" ht="15"/>
    <row r="1213" ht="15"/>
    <row r="1214" ht="15"/>
    <row r="1215" ht="15"/>
    <row r="1216" ht="15"/>
    <row r="1217" ht="15"/>
    <row r="1220" ht="15"/>
    <row r="1221" ht="15"/>
    <row r="1223" ht="15"/>
    <row r="1225" ht="15"/>
    <row r="1226" ht="15"/>
    <row r="1227" ht="15"/>
    <row r="1228" ht="15"/>
    <row r="1229" ht="15"/>
    <row r="1233" ht="15"/>
    <row r="1234" ht="15"/>
    <row r="1236" ht="15"/>
    <row r="1237" ht="15"/>
    <row r="1240" ht="15"/>
    <row r="1241" ht="15"/>
    <row r="1245" ht="15"/>
    <row r="1252" ht="15"/>
    <row r="1254" ht="15"/>
    <row r="1255" ht="15"/>
    <row r="1256" ht="15"/>
    <row r="1263" ht="15"/>
    <row r="1264" ht="15"/>
    <row r="1267" ht="15"/>
    <row r="1268" ht="15"/>
  </sheetData>
  <dataValidations count="2">
    <dataValidation allowBlank="1" showInputMessage="1" showErrorMessage="1" sqref="E1" xr:uid="{920C6338-E771-4DAE-8C89-92A9093EA4DE}"/>
    <dataValidation type="list" allowBlank="1" showInputMessage="1" showErrorMessage="1" sqref="E2:E10 E13:E3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tabSelected="1" workbookViewId="0">
      <selection activeCell="E3" sqref="E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39127</v>
      </c>
      <c r="B2" s="169" t="str">
        <f>IFERROR(VLOOKUP(D2,DB!A:K,11,0),"")</f>
        <v>R6</v>
      </c>
      <c r="C2" s="170">
        <v>1</v>
      </c>
      <c r="D2" s="169" t="s">
        <v>31093</v>
      </c>
      <c r="E2" s="102" t="s">
        <v>39021</v>
      </c>
      <c r="F2" s="171">
        <v>45964.560995370368</v>
      </c>
      <c r="G2" s="115">
        <f t="shared" ref="G2:G14" ca="1" si="0">IFERROR(NOW()-F2,"-")</f>
        <v>2.7739699078665581E-2</v>
      </c>
      <c r="H2" s="171">
        <v>45964.555150462962</v>
      </c>
      <c r="I2" s="169" t="str">
        <f>IFERROR(VLOOKUP(D2,DB!A:F,6,0),"")</f>
        <v>SCECO</v>
      </c>
      <c r="J2" s="169" t="str">
        <f>IFERROR(VLOOKUP(D2,DB!A:G,7,0),"")</f>
        <v>Vandalized</v>
      </c>
      <c r="K2" s="172" t="s">
        <v>39128</v>
      </c>
      <c r="L2" s="173" t="str">
        <f>IFERROR(VLOOKUP(D2,DB!A:I,9,0),"")</f>
        <v>Latis</v>
      </c>
    </row>
    <row r="3" spans="1:16383" ht="31.5" customHeight="1">
      <c r="A3" s="168" t="s">
        <v>39129</v>
      </c>
      <c r="B3" s="169" t="str">
        <f>IFERROR(VLOOKUP(D3,DB!A:K,11,0),"")</f>
        <v>R6</v>
      </c>
      <c r="C3" s="170">
        <v>1</v>
      </c>
      <c r="D3" s="169" t="s">
        <v>29382</v>
      </c>
      <c r="E3" s="102" t="s">
        <v>39021</v>
      </c>
      <c r="F3" s="171">
        <v>45964.581122685187</v>
      </c>
      <c r="G3" s="115">
        <f t="shared" ca="1" si="0"/>
        <v>7.6123842591186985E-3</v>
      </c>
      <c r="H3" s="171">
        <v>45964.575462962966</v>
      </c>
      <c r="I3" s="169" t="str">
        <f>IFERROR(VLOOKUP(D3,DB!A:F,6,0),"")</f>
        <v>SCECO</v>
      </c>
      <c r="J3" s="169" t="str">
        <f>IFERROR(VLOOKUP(D3,DB!A:G,7,0),"")</f>
        <v>Dead</v>
      </c>
      <c r="K3" s="172" t="s">
        <v>39130</v>
      </c>
      <c r="L3" s="173" t="str">
        <f>IFERROR(VLOOKUP(D3,DB!A:I,9,0),"")</f>
        <v>Latis</v>
      </c>
    </row>
    <row r="4" spans="1:16383" ht="31.5" customHeight="1">
      <c r="A4" s="168"/>
      <c r="B4" s="169" t="str">
        <f>IFERROR(VLOOKUP(D4,DB!A:K,11,0),"")</f>
        <v/>
      </c>
      <c r="C4" s="170"/>
      <c r="D4" s="169"/>
      <c r="E4" s="102"/>
      <c r="F4" s="171"/>
      <c r="G4" s="115">
        <f t="shared" ca="1" si="0"/>
        <v>45964.588735069447</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45964.588735069447</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45964.588735069447</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45964.588735069447</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45964.588735069447</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45964.588735069447</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45964.588735069447</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45964.588735069447</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45964.588735069447</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45964.588735069447</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45964.588735069447</v>
      </c>
      <c r="H14" s="171"/>
      <c r="I14" s="169" t="str">
        <f>IFERROR(VLOOKUP(D14,DB!A:F,6,0),"")</f>
        <v/>
      </c>
      <c r="J14" s="169" t="str">
        <f>IFERROR(VLOOKUP(D14,DB!A:G,7,0),"")</f>
        <v/>
      </c>
      <c r="K14" s="172"/>
      <c r="L14" s="173" t="str">
        <f>IFERROR(VLOOKUP(D14,DB!A:I,9,0),"")</f>
        <v/>
      </c>
    </row>
    <row r="15" spans="1:16383" ht="31.5" customHeight="1">
      <c r="A15" s="103"/>
      <c r="B15" s="102" t="str">
        <f>IFERROR(VLOOKUP(D15,DB!A:K,11,0),"")</f>
        <v/>
      </c>
      <c r="C15" s="104"/>
      <c r="D15" s="102"/>
      <c r="E15" s="105"/>
      <c r="F15" s="106"/>
      <c r="G15" s="76">
        <f ca="1">IFERROR(NOW()-F15,"-")</f>
        <v>45964.588735069447</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45964.588735069447</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45964.588735069447</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45964.588735069447</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45964.588735069447</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45964.588735069447</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45964.588735069447</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45964.588735069447</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45964.588735069447</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45964.588735069447</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45964.588735069447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45964.588735069447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45964.588735069447</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45964.588735069447</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45964.588735069447</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45964.588735069447</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45964.588735069447</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45964.588735069447</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45964.588735069447</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45964.588735069447</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2025-11-03T11:08:31Z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